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bookViews>
    <workbookView xWindow="240" yWindow="96" windowWidth="14952" windowHeight="10740"/>
  </bookViews>
  <sheets>
    <sheet name="Wk 1-2" sheetId="2" r:id="rId1"/>
    <sheet name="Formulas" sheetId="1" r:id="rId2"/>
  </sheets>
  <definedNames>
    <definedName name="ampm">Formulas!$C$31:$C$72</definedName>
    <definedName name="daysInMonth">Formulas!#REF!</definedName>
    <definedName name="Hours">Formulas!$B$31:$B$72</definedName>
    <definedName name="month">Formulas!$H$5</definedName>
    <definedName name="monthName">Formulas!$H$7</definedName>
    <definedName name="monthNames">Formulas!$D$4:$D$15</definedName>
    <definedName name="nextEndDay">Formulas!$H$16</definedName>
    <definedName name="nextMonth">Formulas!$H$12</definedName>
    <definedName name="NextMonthName">Formulas!$H$13</definedName>
    <definedName name="prevEndDay">Formulas!#REF!</definedName>
    <definedName name="prevMonth">Formulas!$H$10</definedName>
    <definedName name="prevMonthName">Formulas!$H$11</definedName>
    <definedName name="_xlnm.Print_Area" localSheetId="0">'Wk 1-2'!$A$7:$I$95</definedName>
    <definedName name="Start_Times">Formulas!$A$31:$A$72</definedName>
    <definedName name="startDate">Formulas!$H$8</definedName>
    <definedName name="startDayOfWeek">Formulas!$H$9</definedName>
    <definedName name="thisMonth">Formulas!$B$5</definedName>
    <definedName name="thisMonthName">Formulas!$B$6</definedName>
    <definedName name="thisYear">Formulas!$B$7</definedName>
    <definedName name="time">Formulas!$H$3</definedName>
    <definedName name="valuevx">42.314159</definedName>
    <definedName name="week">Formulas!$H$4</definedName>
    <definedName name="WeekDay">Formulas!$B$20:$H$20</definedName>
    <definedName name="WeekNo">Formulas!$A$21:$A$27</definedName>
    <definedName name="year">Formulas!$H$6</definedName>
  </definedNames>
  <calcPr calcId="125725"/>
</workbook>
</file>

<file path=xl/calcChain.xml><?xml version="1.0" encoding="utf-8"?>
<calcChain xmlns="http://schemas.openxmlformats.org/spreadsheetml/2006/main">
  <c r="E91" i="2"/>
  <c r="A65"/>
  <c r="B65"/>
  <c r="A67"/>
  <c r="B67"/>
  <c r="A69"/>
  <c r="B69"/>
  <c r="B17"/>
  <c r="A17"/>
  <c r="B19"/>
  <c r="A19"/>
  <c r="B39"/>
  <c r="A39"/>
  <c r="E83" l="1"/>
  <c r="E94"/>
  <c r="H8" i="1"/>
  <c r="H9" s="1"/>
  <c r="A31"/>
  <c r="A32"/>
  <c r="A33" s="1"/>
  <c r="C31"/>
  <c r="H7"/>
  <c r="B7"/>
  <c r="B5"/>
  <c r="B6" s="1"/>
  <c r="B4"/>
  <c r="D3" i="2"/>
  <c r="A47"/>
  <c r="A49"/>
  <c r="A51"/>
  <c r="A53"/>
  <c r="A55"/>
  <c r="A57"/>
  <c r="A59"/>
  <c r="A61"/>
  <c r="A63"/>
  <c r="A71"/>
  <c r="A45"/>
  <c r="A21"/>
  <c r="A23"/>
  <c r="A25"/>
  <c r="A27"/>
  <c r="A29"/>
  <c r="A31"/>
  <c r="A33"/>
  <c r="A35"/>
  <c r="A37"/>
  <c r="A41"/>
  <c r="A15"/>
  <c r="H3"/>
  <c r="H12" i="1"/>
  <c r="J22" s="1" a="1"/>
  <c r="C32"/>
  <c r="J11" l="1"/>
  <c r="H10"/>
  <c r="E5" i="2"/>
  <c r="H13" i="1"/>
  <c r="J20" s="1"/>
  <c r="A34"/>
  <c r="C33"/>
  <c r="K22"/>
  <c r="L23"/>
  <c r="M24"/>
  <c r="N25"/>
  <c r="O26"/>
  <c r="P27"/>
  <c r="P22"/>
  <c r="J24"/>
  <c r="K25"/>
  <c r="L26"/>
  <c r="M27"/>
  <c r="J23"/>
  <c r="K24"/>
  <c r="L25"/>
  <c r="M26"/>
  <c r="N27"/>
  <c r="N22"/>
  <c r="O23"/>
  <c r="P24"/>
  <c r="J26"/>
  <c r="K27"/>
  <c r="O22"/>
  <c r="P23"/>
  <c r="J25"/>
  <c r="K26"/>
  <c r="L27"/>
  <c r="L22"/>
  <c r="M23"/>
  <c r="N24"/>
  <c r="O25"/>
  <c r="P26"/>
  <c r="M22"/>
  <c r="N23"/>
  <c r="O24"/>
  <c r="P25"/>
  <c r="J27"/>
  <c r="J22"/>
  <c r="K23"/>
  <c r="L24"/>
  <c r="M25"/>
  <c r="N26"/>
  <c r="O27"/>
  <c r="B21" a="1"/>
  <c r="J13" a="1"/>
  <c r="H11" l="1"/>
  <c r="J2" s="1"/>
  <c r="J4" a="1"/>
  <c r="C34"/>
  <c r="A35"/>
  <c r="D21"/>
  <c r="H21"/>
  <c r="E22"/>
  <c r="B23"/>
  <c r="F23"/>
  <c r="C24"/>
  <c r="G24"/>
  <c r="D25"/>
  <c r="H25"/>
  <c r="E26"/>
  <c r="B27"/>
  <c r="F27"/>
  <c r="C21"/>
  <c r="G21"/>
  <c r="D22"/>
  <c r="H22"/>
  <c r="E23"/>
  <c r="B24"/>
  <c r="F24"/>
  <c r="C25"/>
  <c r="G25"/>
  <c r="D26"/>
  <c r="H26"/>
  <c r="E27"/>
  <c r="B21"/>
  <c r="F21"/>
  <c r="C22"/>
  <c r="G22"/>
  <c r="D23"/>
  <c r="H23"/>
  <c r="E24"/>
  <c r="B25"/>
  <c r="F25"/>
  <c r="C26"/>
  <c r="G26"/>
  <c r="D27"/>
  <c r="H27"/>
  <c r="E21"/>
  <c r="B22"/>
  <c r="F22"/>
  <c r="C23"/>
  <c r="G23"/>
  <c r="D24"/>
  <c r="H24"/>
  <c r="E25"/>
  <c r="B26"/>
  <c r="F26"/>
  <c r="C27"/>
  <c r="G27"/>
  <c r="L13"/>
  <c r="P13"/>
  <c r="M14"/>
  <c r="J15"/>
  <c r="N15"/>
  <c r="K16"/>
  <c r="O16"/>
  <c r="L17"/>
  <c r="P17"/>
  <c r="M18"/>
  <c r="K13"/>
  <c r="O13"/>
  <c r="L14"/>
  <c r="P14"/>
  <c r="M15"/>
  <c r="J16"/>
  <c r="N16"/>
  <c r="K17"/>
  <c r="O17"/>
  <c r="L18"/>
  <c r="P18"/>
  <c r="J13"/>
  <c r="N13"/>
  <c r="K14"/>
  <c r="O14"/>
  <c r="L15"/>
  <c r="P15"/>
  <c r="M16"/>
  <c r="J17"/>
  <c r="N17"/>
  <c r="K18"/>
  <c r="O18"/>
  <c r="M13"/>
  <c r="J14"/>
  <c r="N14"/>
  <c r="K15"/>
  <c r="O15"/>
  <c r="L16"/>
  <c r="P16"/>
  <c r="M17"/>
  <c r="J18"/>
  <c r="N18"/>
  <c r="J4" l="1"/>
  <c r="N4"/>
  <c r="P6"/>
  <c r="K9"/>
  <c r="M5"/>
  <c r="O7"/>
  <c r="P9"/>
  <c r="L5"/>
  <c r="O6"/>
  <c r="K8"/>
  <c r="N9"/>
  <c r="J5"/>
  <c r="L6"/>
  <c r="N8"/>
  <c r="P4"/>
  <c r="K7"/>
  <c r="M9"/>
  <c r="M6"/>
  <c r="P7"/>
  <c r="L9"/>
  <c r="O4"/>
  <c r="K6"/>
  <c r="O5"/>
  <c r="J8"/>
  <c r="L4"/>
  <c r="N6"/>
  <c r="P8"/>
  <c r="N7"/>
  <c r="J9"/>
  <c r="M4"/>
  <c r="P5"/>
  <c r="L7"/>
  <c r="K5"/>
  <c r="M7"/>
  <c r="O9"/>
  <c r="J6"/>
  <c r="L8"/>
  <c r="O8"/>
  <c r="K4"/>
  <c r="N5"/>
  <c r="J7"/>
  <c r="M8"/>
  <c r="C35"/>
  <c r="A36"/>
  <c r="C43" i="2"/>
  <c r="C44" a="1"/>
  <c r="C44" s="1"/>
  <c r="D44" a="1"/>
  <c r="D44" s="1"/>
  <c r="D43"/>
  <c r="C14" a="1"/>
  <c r="C14" s="1"/>
  <c r="C13"/>
  <c r="A8"/>
  <c r="E44" a="1"/>
  <c r="E44" s="1"/>
  <c r="E43"/>
  <c r="D14" a="1"/>
  <c r="D14" s="1"/>
  <c r="D13"/>
  <c r="F44" a="1"/>
  <c r="F44" s="1"/>
  <c r="F43"/>
  <c r="E14" a="1"/>
  <c r="E14" s="1"/>
  <c r="E13"/>
  <c r="G44" a="1"/>
  <c r="G44" s="1"/>
  <c r="G43"/>
  <c r="F14" a="1"/>
  <c r="F14" s="1"/>
  <c r="F13"/>
  <c r="H44" a="1"/>
  <c r="H44" s="1"/>
  <c r="H43"/>
  <c r="G14" a="1"/>
  <c r="G14" s="1"/>
  <c r="G13"/>
  <c r="I44" a="1"/>
  <c r="I44" s="1"/>
  <c r="A9"/>
  <c r="I43"/>
  <c r="H13"/>
  <c r="H14" a="1"/>
  <c r="H14" s="1"/>
  <c r="I14" a="1"/>
  <c r="I14" s="1"/>
  <c r="I13"/>
  <c r="C36" i="1" l="1"/>
  <c r="A37"/>
  <c r="C37" l="1"/>
  <c r="A38"/>
  <c r="C38" l="1"/>
  <c r="A39"/>
  <c r="C39" l="1"/>
  <c r="A40"/>
  <c r="C40" l="1"/>
  <c r="A41"/>
  <c r="B15" i="2"/>
  <c r="B45"/>
  <c r="B21" l="1"/>
  <c r="B47"/>
  <c r="C41" i="1"/>
  <c r="A42"/>
  <c r="B49" i="2" l="1"/>
  <c r="B23"/>
  <c r="C42" i="1"/>
  <c r="A43"/>
  <c r="C43" l="1"/>
  <c r="A44"/>
  <c r="B25" i="2"/>
  <c r="B51"/>
  <c r="C44" i="1" l="1"/>
  <c r="A45"/>
  <c r="B27" i="2"/>
  <c r="B53"/>
  <c r="C45" i="1" l="1"/>
  <c r="A46"/>
  <c r="B29" i="2"/>
  <c r="B55"/>
  <c r="C46" i="1" l="1"/>
  <c r="A47"/>
  <c r="B57" i="2"/>
  <c r="B31"/>
  <c r="C47" i="1" l="1"/>
  <c r="A48"/>
  <c r="B33" i="2"/>
  <c r="B59"/>
  <c r="C48" i="1" l="1"/>
  <c r="A49"/>
  <c r="B35" i="2"/>
  <c r="B61"/>
  <c r="C49" i="1" l="1"/>
  <c r="A50"/>
  <c r="B37" i="2"/>
  <c r="B63"/>
  <c r="C50" i="1" l="1"/>
  <c r="A51"/>
  <c r="B41" i="2"/>
  <c r="B71"/>
  <c r="C51" i="1" l="1"/>
  <c r="A52"/>
  <c r="C52" l="1"/>
  <c r="A53"/>
  <c r="C53" l="1"/>
  <c r="A54"/>
  <c r="C54" l="1"/>
  <c r="A55"/>
  <c r="C55" l="1"/>
  <c r="A56"/>
  <c r="C56" l="1"/>
  <c r="A57"/>
  <c r="C57" l="1"/>
  <c r="A58"/>
  <c r="C58" l="1"/>
  <c r="A59"/>
  <c r="C59" l="1"/>
  <c r="A60"/>
  <c r="C60" l="1"/>
  <c r="A61"/>
  <c r="C61" l="1"/>
  <c r="A62"/>
  <c r="C62" l="1"/>
  <c r="A63"/>
  <c r="C63" l="1"/>
  <c r="A64"/>
  <c r="C64" l="1"/>
  <c r="A65"/>
  <c r="C65" l="1"/>
  <c r="A66"/>
  <c r="C66" l="1"/>
  <c r="A67"/>
  <c r="C67" l="1"/>
  <c r="A68"/>
  <c r="C68" l="1"/>
  <c r="A69"/>
  <c r="C69" l="1"/>
  <c r="A70"/>
  <c r="C70" l="1"/>
  <c r="A71"/>
  <c r="A72" l="1"/>
  <c r="C72" s="1"/>
  <c r="C71"/>
</calcChain>
</file>

<file path=xl/comments1.xml><?xml version="1.0" encoding="utf-8"?>
<comments xmlns="http://schemas.openxmlformats.org/spreadsheetml/2006/main">
  <authors>
    <author/>
  </authors>
  <commentList>
    <comment ref="J1" authorId="0">
      <text>
        <r>
          <rPr>
            <sz val="8"/>
            <color indexed="81"/>
            <rFont val="Tahoma"/>
            <family val="2"/>
          </rPr>
          <t>v1.2 - Updated for Excel 2007 compatibility
v1.3 - Better printing, different color scheme
v1.4 - Changed cell borders for better flexibility</t>
        </r>
      </text>
    </comment>
    <comment ref="I2" authorId="0">
      <text>
        <r>
          <rPr>
            <b/>
            <u/>
            <sz val="8"/>
            <color indexed="81"/>
            <rFont val="Tahoma"/>
            <family val="2"/>
          </rPr>
          <t xml:space="preserve">Limited Use Policy
</t>
        </r>
        <r>
          <rPr>
            <sz val="8"/>
            <color indexed="81"/>
            <rFont val="Tahoma"/>
            <family val="2"/>
          </rPr>
          <t xml:space="preserve">You may download this template free of charge, make archival copies, and customize the template </t>
        </r>
        <r>
          <rPr>
            <b/>
            <sz val="8"/>
            <color indexed="81"/>
            <rFont val="Tahoma"/>
            <family val="2"/>
          </rPr>
          <t>for personal use only</t>
        </r>
        <r>
          <rPr>
            <sz val="8"/>
            <color indexed="81"/>
            <rFont val="Tahoma"/>
            <family val="2"/>
          </rPr>
          <t xml:space="preserve">. This template or any document including or derived from this template </t>
        </r>
        <r>
          <rPr>
            <b/>
            <sz val="8"/>
            <color indexed="81"/>
            <rFont val="Tahoma"/>
            <family val="2"/>
          </rPr>
          <t>may NOT be sold, distributed, or placed on a public server such as the internet</t>
        </r>
        <r>
          <rPr>
            <sz val="8"/>
            <color indexed="81"/>
            <rFont val="Tahoma"/>
            <family val="2"/>
          </rPr>
          <t xml:space="preserve"> without the express written permission of Vertex42 LLC.
</t>
        </r>
        <r>
          <rPr>
            <b/>
            <u/>
            <sz val="8"/>
            <color indexed="81"/>
            <rFont val="Tahoma"/>
            <family val="2"/>
          </rPr>
          <t xml:space="preserve">
No Warranties</t>
        </r>
        <r>
          <rPr>
            <b/>
            <sz val="8"/>
            <color indexed="81"/>
            <rFont val="Tahoma"/>
            <family val="2"/>
          </rPr>
          <t xml:space="preserve">
</t>
        </r>
        <r>
          <rPr>
            <sz val="8"/>
            <color indexed="81"/>
            <rFont val="Tahoma"/>
            <family val="2"/>
          </rPr>
          <t xml:space="preserve">THE SOFTWARE AND ANY RELATED DOCUMENTATION ARE PROVIDED TO YOU "AS IS." VERTEX42, LLC MAKES NO WARRANTIES, EXPRESS OR IMPLIED, AND EXPRESSLY DISCLAIMS ALL REPRESENTATIONS, ORAL OR WRITTEN, TERMS, CONDITIONS, AND WARRANTIES, INCLUDING BUT NOT LIMITED TO, IMPLIED WARRANTIES OF MERCHANTABILITY, FITNESS FOR A PARTICULAR PURPOSE, AND NONINFRINGEMENT. WITHOUT LIMITING THE ABOVE YOU ACCEPT THAT THE SOFTWARE MAY NOT MEET YOUR REQUIREMENTS, OPERATE ERROR FREE, OR IDENTIFY ANY OR ALL ERRORS OR PROBLEMS, OR DO SO ACCURATELY. This Agreement does not affect any statutory rights you may have as a consumer.
Some states do not allow the limitation or exclusion of liability for incidental or consequential damages, so the above limitation may not apply to you.
</t>
        </r>
        <r>
          <rPr>
            <b/>
            <u/>
            <sz val="8"/>
            <color indexed="81"/>
            <rFont val="Tahoma"/>
            <family val="2"/>
          </rPr>
          <t>Limitation of Liability</t>
        </r>
        <r>
          <rPr>
            <sz val="8"/>
            <color indexed="81"/>
            <rFont val="Tahoma"/>
            <family val="2"/>
          </rPr>
          <t xml:space="preserve">
IN NO EVENT SHALL VERTEX42, LLC BE LIABLE TO YOU, FOR ANY DAMAGES, INCLUDING ANY LOST PROFITS, LOST SAVINGS, OR ANY OTHER DIRECT, INDIRECT, SPECIAL, INCIDENTAL, OR CONSEQUENTIAL DAMAGES ARISING FROM THE USE OR THE INABILITY TO USE THE SOFTWARE (EVEN IF WE OR AN AUTHORIZED DEALER OR DISTRIBUTOR HAS BEEN ADVISED OF THE POSSIBILITY OF THESE DAMAGES), OR ANY MISTAKES AND NEGLIGENCE IN DEVELOPING THIS SOFTWARE, OR FOR ANY CLAIM BY ANY OTHER PARTY. THE ORGANIZATION, BUSINESS, OR PERSON USING THIS SOFTWARE BEARS ALL RISKS AND RESPONSIBILITY FOR THE QUALITY AND PERFORMANCE OF THIS SOFTWARE.
Somes states do not allow the limitation or exclusion of liability for incidental or consequential damages, so the above limitation may not apply to you.
</t>
        </r>
      </text>
    </comment>
  </commentList>
</comments>
</file>

<file path=xl/sharedStrings.xml><?xml version="1.0" encoding="utf-8"?>
<sst xmlns="http://schemas.openxmlformats.org/spreadsheetml/2006/main" count="111" uniqueCount="65">
  <si>
    <t>Today's Date</t>
  </si>
  <si>
    <t>Month Names</t>
  </si>
  <si>
    <t>month</t>
  </si>
  <si>
    <t>January</t>
  </si>
  <si>
    <t>year</t>
  </si>
  <si>
    <t>February</t>
  </si>
  <si>
    <t>monthName</t>
  </si>
  <si>
    <t>March</t>
  </si>
  <si>
    <t>startDate</t>
  </si>
  <si>
    <t>April</t>
  </si>
  <si>
    <t>startDayOfWeek</t>
  </si>
  <si>
    <t>May</t>
  </si>
  <si>
    <t>June</t>
  </si>
  <si>
    <t>July</t>
  </si>
  <si>
    <t>August</t>
  </si>
  <si>
    <t>September</t>
  </si>
  <si>
    <t>October</t>
  </si>
  <si>
    <t>November</t>
  </si>
  <si>
    <t>December</t>
  </si>
  <si>
    <t>Time</t>
  </si>
  <si>
    <t>Mon</t>
  </si>
  <si>
    <t>Tue</t>
  </si>
  <si>
    <t>Wed</t>
  </si>
  <si>
    <t>Thu</t>
  </si>
  <si>
    <t>Fri</t>
  </si>
  <si>
    <t>Sat</t>
  </si>
  <si>
    <t>Sun</t>
  </si>
  <si>
    <t>M</t>
  </si>
  <si>
    <t>T</t>
  </si>
  <si>
    <t>W</t>
  </si>
  <si>
    <t>Th</t>
  </si>
  <si>
    <t>F</t>
  </si>
  <si>
    <t>Sa</t>
  </si>
  <si>
    <t>week</t>
  </si>
  <si>
    <t>Week:</t>
  </si>
  <si>
    <t>Month:</t>
  </si>
  <si>
    <t>S</t>
  </si>
  <si>
    <t>prevMonth</t>
  </si>
  <si>
    <t>nextMonth</t>
  </si>
  <si>
    <t>prevMonthName</t>
  </si>
  <si>
    <t>nextMonthName</t>
  </si>
  <si>
    <t>time</t>
  </si>
  <si>
    <t>Start Time:</t>
  </si>
  <si>
    <t>Hours</t>
  </si>
  <si>
    <t>Date and Time Formulas</t>
  </si>
  <si>
    <t>:30</t>
  </si>
  <si>
    <t>Start_Times</t>
  </si>
  <si>
    <t>ampm</t>
  </si>
  <si>
    <t>Week</t>
  </si>
  <si>
    <t>WeekNo</t>
  </si>
  <si>
    <t>2-Week Work Schedule</t>
  </si>
  <si>
    <t>[42]</t>
  </si>
  <si>
    <t>Total Sessions</t>
  </si>
  <si>
    <t>Misc</t>
  </si>
  <si>
    <t>$</t>
  </si>
  <si>
    <t>:31</t>
  </si>
  <si>
    <t>:32</t>
  </si>
  <si>
    <t>:33</t>
  </si>
  <si>
    <t>Dynamic Sports Development</t>
  </si>
  <si>
    <t>Wk 1</t>
  </si>
  <si>
    <t>Wk 2</t>
  </si>
  <si>
    <t>Varsity</t>
  </si>
  <si>
    <t>Janes</t>
  </si>
  <si>
    <t>Varsity Girls</t>
  </si>
  <si>
    <t xml:space="preserve">Varsity </t>
  </si>
</sst>
</file>

<file path=xl/styles.xml><?xml version="1.0" encoding="utf-8"?>
<styleSheet xmlns="http://schemas.openxmlformats.org/spreadsheetml/2006/main">
  <numFmts count="3">
    <numFmt numFmtId="6" formatCode="&quot;$&quot;#,##0_);[Red]\(&quot;$&quot;#,##0\)"/>
    <numFmt numFmtId="44" formatCode="_(&quot;$&quot;* #,##0.00_);_(&quot;$&quot;* \(#,##0.00\);_(&quot;$&quot;* &quot;-&quot;??_);_(@_)"/>
    <numFmt numFmtId="164" formatCode="d"/>
  </numFmts>
  <fonts count="28">
    <font>
      <sz val="10"/>
      <name val="Verdana"/>
    </font>
    <font>
      <i/>
      <sz val="10"/>
      <name val="Verdana"/>
      <family val="2"/>
    </font>
    <font>
      <b/>
      <i/>
      <sz val="10"/>
      <name val="Verdana"/>
      <family val="2"/>
    </font>
    <font>
      <sz val="10"/>
      <name val="Verdana"/>
      <family val="2"/>
    </font>
    <font>
      <b/>
      <sz val="10"/>
      <name val="Verdana"/>
      <family val="2"/>
    </font>
    <font>
      <sz val="8"/>
      <name val="Verdana"/>
      <family val="2"/>
    </font>
    <font>
      <sz val="8"/>
      <name val="Tahoma"/>
      <family val="2"/>
    </font>
    <font>
      <u/>
      <sz val="8"/>
      <color indexed="12"/>
      <name val="Verdana"/>
      <family val="2"/>
    </font>
    <font>
      <u/>
      <sz val="10"/>
      <color indexed="12"/>
      <name val="Verdana"/>
      <family val="2"/>
    </font>
    <font>
      <b/>
      <u/>
      <sz val="8"/>
      <color indexed="81"/>
      <name val="Tahoma"/>
      <family val="2"/>
    </font>
    <font>
      <sz val="8"/>
      <color indexed="81"/>
      <name val="Tahoma"/>
      <family val="2"/>
    </font>
    <font>
      <b/>
      <sz val="8"/>
      <color indexed="81"/>
      <name val="Tahoma"/>
      <family val="2"/>
    </font>
    <font>
      <i/>
      <sz val="8"/>
      <name val="Verdana"/>
      <family val="2"/>
    </font>
    <font>
      <b/>
      <u/>
      <sz val="8"/>
      <color indexed="12"/>
      <name val="Verdana"/>
      <family val="2"/>
    </font>
    <font>
      <sz val="10"/>
      <color indexed="9"/>
      <name val="Verdana"/>
      <family val="2"/>
    </font>
    <font>
      <b/>
      <sz val="14"/>
      <color indexed="9"/>
      <name val="Verdana"/>
      <family val="2"/>
    </font>
    <font>
      <sz val="8"/>
      <color indexed="9"/>
      <name val="Verdana"/>
      <family val="2"/>
    </font>
    <font>
      <b/>
      <sz val="10"/>
      <color indexed="9"/>
      <name val="Tahoma"/>
      <family val="2"/>
    </font>
    <font>
      <b/>
      <i/>
      <sz val="10"/>
      <color indexed="9"/>
      <name val="Tahoma"/>
      <family val="2"/>
    </font>
    <font>
      <b/>
      <sz val="11"/>
      <name val="Tahoma"/>
      <family val="2"/>
    </font>
    <font>
      <sz val="10"/>
      <name val="Tahoma"/>
      <family val="2"/>
    </font>
    <font>
      <b/>
      <sz val="10"/>
      <name val="Tahoma"/>
      <family val="2"/>
    </font>
    <font>
      <b/>
      <sz val="8"/>
      <name val="Tahoma"/>
      <family val="2"/>
    </font>
    <font>
      <b/>
      <sz val="12"/>
      <name val="Tahoma"/>
      <family val="2"/>
    </font>
    <font>
      <i/>
      <sz val="10"/>
      <name val="Tahoma"/>
      <family val="2"/>
    </font>
    <font>
      <sz val="10"/>
      <color indexed="9"/>
      <name val="Tahoma"/>
      <family val="2"/>
    </font>
    <font>
      <b/>
      <u/>
      <sz val="10"/>
      <name val="Verdana"/>
      <family val="2"/>
    </font>
    <font>
      <sz val="10"/>
      <name val="Verdana"/>
      <family val="2"/>
    </font>
  </fonts>
  <fills count="7">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56"/>
        <bgColor indexed="64"/>
      </patternFill>
    </fill>
    <fill>
      <patternFill patternType="solid">
        <fgColor indexed="47"/>
        <bgColor indexed="64"/>
      </patternFill>
    </fill>
    <fill>
      <patternFill patternType="solid">
        <fgColor indexed="53"/>
        <bgColor indexed="64"/>
      </patternFill>
    </fill>
  </fills>
  <borders count="16">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style="thin">
        <color indexed="55"/>
      </right>
      <top style="thin">
        <color indexed="64"/>
      </top>
      <bottom/>
      <diagonal/>
    </border>
    <border>
      <left style="thin">
        <color indexed="55"/>
      </left>
      <right style="thin">
        <color indexed="55"/>
      </right>
      <top/>
      <bottom style="thin">
        <color indexed="55"/>
      </bottom>
      <diagonal/>
    </border>
    <border>
      <left style="thin">
        <color indexed="55"/>
      </left>
      <right style="thin">
        <color indexed="55"/>
      </right>
      <top style="thin">
        <color indexed="55"/>
      </top>
      <bottom/>
      <diagonal/>
    </border>
    <border>
      <left/>
      <right/>
      <top/>
      <bottom style="thin">
        <color indexed="64"/>
      </bottom>
      <diagonal/>
    </border>
    <border>
      <left/>
      <right style="thin">
        <color indexed="55"/>
      </right>
      <top style="thin">
        <color indexed="64"/>
      </top>
      <bottom/>
      <diagonal/>
    </border>
    <border>
      <left/>
      <right style="thin">
        <color indexed="55"/>
      </right>
      <top/>
      <bottom style="thin">
        <color indexed="55"/>
      </bottom>
      <diagonal/>
    </border>
    <border>
      <left/>
      <right style="thin">
        <color indexed="55"/>
      </right>
      <top style="thin">
        <color indexed="55"/>
      </top>
      <bottom/>
      <diagonal/>
    </border>
    <border>
      <left style="thin">
        <color indexed="55"/>
      </left>
      <right/>
      <top style="thin">
        <color indexed="55"/>
      </top>
      <bottom/>
      <diagonal/>
    </border>
    <border>
      <left style="thin">
        <color indexed="55"/>
      </left>
      <right/>
      <top/>
      <bottom style="thin">
        <color indexed="55"/>
      </bottom>
      <diagonal/>
    </border>
    <border>
      <left style="thin">
        <color indexed="55"/>
      </left>
      <right/>
      <top style="thin">
        <color indexed="64"/>
      </top>
      <bottom/>
      <diagonal/>
    </border>
    <border>
      <left style="thin">
        <color indexed="55"/>
      </left>
      <right/>
      <top/>
      <bottom/>
      <diagonal/>
    </border>
    <border>
      <left/>
      <right style="thin">
        <color indexed="55"/>
      </right>
      <top/>
      <bottom/>
      <diagonal/>
    </border>
    <border>
      <left style="thin">
        <color indexed="55"/>
      </left>
      <right style="thin">
        <color indexed="55"/>
      </right>
      <top/>
      <bottom/>
      <diagonal/>
    </border>
  </borders>
  <cellStyleXfs count="3">
    <xf numFmtId="0" fontId="0" fillId="0" borderId="0"/>
    <xf numFmtId="0" fontId="8" fillId="0" borderId="0" applyNumberFormat="0" applyFill="0" applyBorder="0" applyAlignment="0" applyProtection="0">
      <alignment vertical="top"/>
      <protection locked="0"/>
    </xf>
    <xf numFmtId="44" fontId="27" fillId="0" borderId="0" applyFont="0" applyFill="0" applyBorder="0" applyAlignment="0" applyProtection="0"/>
  </cellStyleXfs>
  <cellXfs count="74">
    <xf numFmtId="0" fontId="0" fillId="0" borderId="0" xfId="0"/>
    <xf numFmtId="0" fontId="1" fillId="2" borderId="0" xfId="0" applyFont="1" applyFill="1"/>
    <xf numFmtId="0" fontId="0" fillId="2" borderId="0" xfId="0" applyFill="1"/>
    <xf numFmtId="0" fontId="2" fillId="0" borderId="0" xfId="0" applyFont="1" applyAlignment="1">
      <alignment horizontal="right"/>
    </xf>
    <xf numFmtId="0" fontId="0" fillId="3" borderId="0" xfId="0" applyFill="1" applyAlignment="1">
      <alignment horizontal="center"/>
    </xf>
    <xf numFmtId="0" fontId="4" fillId="0" borderId="0" xfId="0" applyFont="1" applyAlignment="1">
      <alignment horizontal="right"/>
    </xf>
    <xf numFmtId="14" fontId="0" fillId="0" borderId="0" xfId="0" applyNumberFormat="1"/>
    <xf numFmtId="0" fontId="5" fillId="0" borderId="0" xfId="0" applyFont="1" applyFill="1"/>
    <xf numFmtId="14" fontId="5" fillId="0" borderId="0" xfId="0" applyNumberFormat="1" applyFont="1" applyAlignment="1">
      <alignment horizontal="center"/>
    </xf>
    <xf numFmtId="0" fontId="0" fillId="0" borderId="0" xfId="0" applyAlignment="1">
      <alignment horizontal="center"/>
    </xf>
    <xf numFmtId="0" fontId="5" fillId="0" borderId="0" xfId="0" applyFont="1" applyAlignment="1">
      <alignment horizontal="center"/>
    </xf>
    <xf numFmtId="0" fontId="5" fillId="2" borderId="0" xfId="0" applyFont="1" applyFill="1"/>
    <xf numFmtId="0" fontId="7" fillId="2" borderId="0" xfId="1" applyFont="1" applyFill="1" applyAlignment="1" applyProtection="1"/>
    <xf numFmtId="0" fontId="8" fillId="2" borderId="0" xfId="1" applyFill="1" applyAlignment="1" applyProtection="1"/>
    <xf numFmtId="0" fontId="1" fillId="2" borderId="0" xfId="0" applyFont="1" applyFill="1" applyAlignment="1">
      <alignment horizontal="center"/>
    </xf>
    <xf numFmtId="0" fontId="3" fillId="2" borderId="0" xfId="0" applyFont="1" applyFill="1" applyAlignment="1">
      <alignment horizontal="center"/>
    </xf>
    <xf numFmtId="0" fontId="4" fillId="2" borderId="0" xfId="0" applyFont="1" applyFill="1" applyAlignment="1">
      <alignment horizontal="right"/>
    </xf>
    <xf numFmtId="0" fontId="0" fillId="2" borderId="0" xfId="0" applyFill="1" applyAlignment="1">
      <alignment horizontal="left"/>
    </xf>
    <xf numFmtId="0" fontId="0" fillId="0" borderId="0" xfId="0" applyBorder="1" applyAlignment="1">
      <alignment horizontal="center"/>
    </xf>
    <xf numFmtId="0" fontId="5" fillId="0" borderId="0" xfId="0" applyFont="1" applyBorder="1" applyAlignment="1">
      <alignment horizontal="center"/>
    </xf>
    <xf numFmtId="0" fontId="3" fillId="0" borderId="0" xfId="0" applyFont="1" applyAlignment="1">
      <alignment horizontal="right"/>
    </xf>
    <xf numFmtId="18" fontId="0" fillId="0" borderId="0" xfId="0" applyNumberFormat="1"/>
    <xf numFmtId="0" fontId="4" fillId="2" borderId="0" xfId="0" applyFont="1" applyFill="1" applyAlignment="1">
      <alignment horizontal="left"/>
    </xf>
    <xf numFmtId="0" fontId="12" fillId="2" borderId="0" xfId="0" applyFont="1" applyFill="1" applyAlignment="1">
      <alignment horizontal="center"/>
    </xf>
    <xf numFmtId="0" fontId="1" fillId="0" borderId="0" xfId="0" applyFont="1" applyAlignment="1">
      <alignment horizontal="center"/>
    </xf>
    <xf numFmtId="164" fontId="0" fillId="0" borderId="0" xfId="0" applyNumberFormat="1"/>
    <xf numFmtId="164" fontId="0" fillId="0" borderId="2" xfId="0" applyNumberFormat="1" applyFill="1" applyBorder="1" applyAlignment="1">
      <alignment horizontal="center"/>
    </xf>
    <xf numFmtId="0" fontId="5" fillId="2" borderId="1" xfId="0" applyNumberFormat="1" applyFont="1" applyFill="1" applyBorder="1" applyAlignment="1">
      <alignment horizontal="center"/>
    </xf>
    <xf numFmtId="0" fontId="5" fillId="0" borderId="1" xfId="0" applyNumberFormat="1" applyFont="1" applyBorder="1" applyAlignment="1">
      <alignment horizontal="center"/>
    </xf>
    <xf numFmtId="0" fontId="13" fillId="2" borderId="0" xfId="1" applyFont="1" applyFill="1" applyAlignment="1" applyProtection="1"/>
    <xf numFmtId="0" fontId="4" fillId="0" borderId="0" xfId="0" applyFont="1" applyBorder="1" applyAlignment="1">
      <alignment horizontal="left"/>
    </xf>
    <xf numFmtId="0" fontId="14" fillId="4" borderId="0" xfId="0" applyFont="1" applyFill="1"/>
    <xf numFmtId="0" fontId="15" fillId="4" borderId="0" xfId="0" applyFont="1" applyFill="1" applyAlignment="1">
      <alignment vertical="center"/>
    </xf>
    <xf numFmtId="0" fontId="16" fillId="4" borderId="0" xfId="0" applyFont="1" applyFill="1"/>
    <xf numFmtId="0" fontId="6" fillId="5" borderId="3" xfId="0" applyFont="1" applyFill="1" applyBorder="1" applyAlignment="1">
      <alignment horizontal="center" vertical="center"/>
    </xf>
    <xf numFmtId="0" fontId="6" fillId="0"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0" borderId="4" xfId="0" applyFont="1" applyFill="1" applyBorder="1" applyAlignment="1">
      <alignment horizontal="center" vertical="center"/>
    </xf>
    <xf numFmtId="0" fontId="6" fillId="5" borderId="5" xfId="0" applyFont="1" applyFill="1" applyBorder="1" applyAlignment="1">
      <alignment horizontal="center" vertical="center"/>
    </xf>
    <xf numFmtId="0" fontId="6" fillId="0" borderId="5" xfId="0" applyFont="1" applyFill="1" applyBorder="1" applyAlignment="1">
      <alignment horizontal="center" vertical="center"/>
    </xf>
    <xf numFmtId="0" fontId="17" fillId="6" borderId="6" xfId="0" applyFont="1" applyFill="1" applyBorder="1" applyAlignment="1">
      <alignment horizontal="left"/>
    </xf>
    <xf numFmtId="0" fontId="18" fillId="6" borderId="6" xfId="0" applyFont="1" applyFill="1" applyBorder="1" applyAlignment="1">
      <alignment horizontal="center"/>
    </xf>
    <xf numFmtId="0" fontId="17" fillId="6" borderId="6" xfId="0" applyFont="1" applyFill="1" applyBorder="1" applyAlignment="1">
      <alignment horizontal="center"/>
    </xf>
    <xf numFmtId="18" fontId="20" fillId="5" borderId="7" xfId="0" applyNumberFormat="1" applyFont="1" applyFill="1" applyBorder="1" applyAlignment="1">
      <alignment vertical="top"/>
    </xf>
    <xf numFmtId="18" fontId="6" fillId="5" borderId="8" xfId="0" applyNumberFormat="1" applyFont="1" applyFill="1" applyBorder="1" applyAlignment="1">
      <alignment vertical="top"/>
    </xf>
    <xf numFmtId="18" fontId="20" fillId="5" borderId="9" xfId="0" applyNumberFormat="1" applyFont="1" applyFill="1" applyBorder="1" applyAlignment="1">
      <alignment vertical="top"/>
    </xf>
    <xf numFmtId="0" fontId="21" fillId="0" borderId="0" xfId="0" applyFont="1"/>
    <xf numFmtId="0" fontId="20" fillId="0" borderId="0" xfId="0" applyFont="1"/>
    <xf numFmtId="0" fontId="22" fillId="0" borderId="0" xfId="0" applyFont="1" applyAlignment="1">
      <alignment horizontal="right"/>
    </xf>
    <xf numFmtId="0" fontId="22" fillId="0" borderId="0" xfId="0" applyFont="1" applyAlignment="1">
      <alignment horizontal="center"/>
    </xf>
    <xf numFmtId="0" fontId="22" fillId="0" borderId="0" xfId="0" applyFont="1" applyAlignment="1">
      <alignment horizontal="left"/>
    </xf>
    <xf numFmtId="0" fontId="23" fillId="0" borderId="0" xfId="0" applyFont="1"/>
    <xf numFmtId="0" fontId="24" fillId="0" borderId="0" xfId="0" applyFont="1"/>
    <xf numFmtId="0" fontId="25" fillId="0" borderId="0" xfId="0" applyFont="1"/>
    <xf numFmtId="0" fontId="5" fillId="0" borderId="0" xfId="0" applyFont="1"/>
    <xf numFmtId="0" fontId="3" fillId="0" borderId="2" xfId="0" applyFont="1" applyBorder="1"/>
    <xf numFmtId="0" fontId="0" fillId="0" borderId="2" xfId="0" applyBorder="1"/>
    <xf numFmtId="6" fontId="0" fillId="0" borderId="2" xfId="0" applyNumberFormat="1" applyBorder="1"/>
    <xf numFmtId="0" fontId="6" fillId="5" borderId="15"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14" xfId="0" applyFont="1" applyFill="1" applyBorder="1" applyAlignment="1">
      <alignment horizontal="center" vertical="center"/>
    </xf>
    <xf numFmtId="44" fontId="0" fillId="0" borderId="2" xfId="2" applyFont="1" applyBorder="1"/>
    <xf numFmtId="0" fontId="3" fillId="0" borderId="0" xfId="0" applyFont="1"/>
    <xf numFmtId="0" fontId="6" fillId="2" borderId="0" xfId="0" applyFont="1" applyFill="1" applyAlignment="1">
      <alignment horizontal="center"/>
    </xf>
    <xf numFmtId="0" fontId="19" fillId="5" borderId="10" xfId="0" applyNumberFormat="1" applyFont="1" applyFill="1" applyBorder="1" applyAlignment="1">
      <alignment horizontal="right" vertical="top"/>
    </xf>
    <xf numFmtId="0" fontId="19" fillId="5" borderId="11" xfId="0" applyNumberFormat="1" applyFont="1" applyFill="1" applyBorder="1" applyAlignment="1">
      <alignment horizontal="right" vertical="top"/>
    </xf>
    <xf numFmtId="0" fontId="19" fillId="5" borderId="12" xfId="0" applyNumberFormat="1" applyFont="1" applyFill="1" applyBorder="1" applyAlignment="1">
      <alignment horizontal="right" vertical="top"/>
    </xf>
    <xf numFmtId="0" fontId="26" fillId="0" borderId="2" xfId="0" applyFont="1" applyBorder="1" applyAlignment="1">
      <alignment horizontal="center"/>
    </xf>
    <xf numFmtId="0" fontId="3" fillId="0" borderId="2" xfId="0" applyFont="1" applyBorder="1" applyAlignment="1">
      <alignment horizontal="center"/>
    </xf>
  </cellXfs>
  <cellStyles count="3">
    <cellStyle name="Currency" xfId="2" builtinId="4"/>
    <cellStyle name="Hyperlink" xfId="1" builtinId="8"/>
    <cellStyle name="Normal" xfId="0" builtinId="0"/>
  </cellStyles>
  <dxfs count="6">
    <dxf>
      <font>
        <condense val="0"/>
        <extend val="0"/>
        <color auto="1"/>
      </font>
      <fill>
        <patternFill>
          <bgColor indexed="22"/>
        </patternFill>
      </fill>
    </dxf>
    <dxf>
      <font>
        <condense val="0"/>
        <extend val="0"/>
        <color auto="1"/>
      </font>
      <fill>
        <patternFill>
          <bgColor indexed="22"/>
        </patternFill>
      </fill>
    </dxf>
    <dxf>
      <font>
        <condense val="0"/>
        <extend val="0"/>
        <color auto="1"/>
      </font>
      <fill>
        <patternFill>
          <bgColor indexed="22"/>
        </patternFill>
      </fill>
    </dxf>
    <dxf>
      <font>
        <condense val="0"/>
        <extend val="0"/>
        <color auto="1"/>
      </font>
      <fill>
        <patternFill>
          <bgColor indexed="22"/>
        </patternFill>
      </fill>
    </dxf>
    <dxf>
      <font>
        <condense val="0"/>
        <extend val="0"/>
        <color auto="1"/>
      </font>
      <fill>
        <patternFill>
          <bgColor indexed="22"/>
        </patternFill>
      </fill>
    </dxf>
    <dxf>
      <font>
        <condense val="0"/>
        <extend val="0"/>
        <color auto="1"/>
      </font>
      <fill>
        <patternFill>
          <bgColor indexed="2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dimension ref="A1:K94"/>
  <sheetViews>
    <sheetView showGridLines="0" tabSelected="1" topLeftCell="A35" zoomScale="80" zoomScaleNormal="80" workbookViewId="0">
      <selection activeCell="K48" sqref="K48"/>
    </sheetView>
  </sheetViews>
  <sheetFormatPr defaultRowHeight="12.6"/>
  <cols>
    <col min="1" max="1" width="4" customWidth="1"/>
    <col min="2" max="2" width="3.36328125" customWidth="1"/>
    <col min="3" max="3" width="8.6328125" customWidth="1"/>
    <col min="4" max="8" width="11.08984375" customWidth="1"/>
    <col min="9" max="10" width="8.6328125" customWidth="1"/>
    <col min="11" max="11" width="16.7265625" customWidth="1"/>
    <col min="12" max="12" width="4.453125" bestFit="1" customWidth="1"/>
    <col min="13" max="13" width="7.90625" bestFit="1" customWidth="1"/>
    <col min="14" max="17" width="3.08984375" customWidth="1"/>
  </cols>
  <sheetData>
    <row r="1" spans="1:11" ht="17.399999999999999">
      <c r="A1" s="31"/>
      <c r="B1" s="31"/>
      <c r="C1" s="31"/>
      <c r="D1" s="32" t="s">
        <v>58</v>
      </c>
      <c r="E1" s="31"/>
      <c r="F1" s="31"/>
      <c r="G1" s="31"/>
      <c r="H1" s="31"/>
      <c r="I1" s="31"/>
      <c r="J1" s="33"/>
    </row>
    <row r="2" spans="1:11">
      <c r="A2" s="11"/>
      <c r="B2" s="11"/>
      <c r="C2" s="2"/>
      <c r="D2" s="2"/>
      <c r="E2" s="2"/>
      <c r="F2" s="2"/>
      <c r="G2" s="2"/>
      <c r="H2" s="2"/>
      <c r="I2" s="68"/>
      <c r="J2" s="68"/>
    </row>
    <row r="3" spans="1:11" ht="13.2">
      <c r="A3" s="29"/>
      <c r="B3" s="12"/>
      <c r="C3" s="2"/>
      <c r="D3" s="22" t="str">
        <f>"Year: "&amp;year</f>
        <v>Year: 2012</v>
      </c>
      <c r="E3" s="2"/>
      <c r="F3" s="2"/>
      <c r="G3" s="16" t="s">
        <v>34</v>
      </c>
      <c r="H3" s="17">
        <f>week</f>
        <v>4</v>
      </c>
      <c r="I3" s="2"/>
      <c r="J3" s="2"/>
      <c r="K3" s="53" t="s">
        <v>51</v>
      </c>
    </row>
    <row r="4" spans="1:11">
      <c r="A4" s="2"/>
      <c r="B4" s="13"/>
      <c r="C4" s="2"/>
      <c r="D4" s="2"/>
      <c r="E4" s="2"/>
      <c r="F4" s="2"/>
      <c r="G4" s="2"/>
      <c r="H4" s="2"/>
      <c r="I4" s="2"/>
      <c r="J4" s="2"/>
    </row>
    <row r="5" spans="1:11">
      <c r="A5" s="2"/>
      <c r="B5" s="2"/>
      <c r="C5" s="2"/>
      <c r="D5" s="16" t="s">
        <v>35</v>
      </c>
      <c r="E5" s="2" t="str">
        <f>monthName</f>
        <v>September</v>
      </c>
      <c r="F5" s="2"/>
      <c r="G5" s="16" t="s">
        <v>42</v>
      </c>
      <c r="H5" s="2"/>
      <c r="I5" s="2"/>
      <c r="J5" s="2"/>
    </row>
    <row r="6" spans="1:11">
      <c r="J6" s="24" t="s">
        <v>48</v>
      </c>
    </row>
    <row r="7" spans="1:11" ht="15">
      <c r="A7" s="51" t="s">
        <v>50</v>
      </c>
      <c r="B7" s="47"/>
      <c r="C7" s="47"/>
      <c r="D7" s="47"/>
      <c r="E7" s="47"/>
      <c r="F7" s="47"/>
      <c r="G7" s="47"/>
      <c r="H7" s="47"/>
      <c r="I7" s="47"/>
    </row>
    <row r="8" spans="1:11" ht="13.2">
      <c r="A8" s="52" t="str">
        <f>TEXT(INDEX(Formulas!B$21:B$26,week),"Mmmm d, yyyy")&amp;" - "</f>
        <v xml:space="preserve">September 16, 2012 - </v>
      </c>
      <c r="B8" s="47"/>
      <c r="C8" s="47"/>
      <c r="D8" s="47"/>
      <c r="E8" s="47"/>
      <c r="F8" s="47"/>
      <c r="G8" s="47"/>
      <c r="H8" s="47"/>
      <c r="I8" s="47"/>
    </row>
    <row r="9" spans="1:11" ht="13.2">
      <c r="A9" s="52" t="str">
        <f>TEXT(INDEX(Formulas!H$21:H$27,week+1),"Mmmm d, yyyy")</f>
        <v>September 29, 2012</v>
      </c>
      <c r="B9" s="47"/>
      <c r="C9" s="47"/>
      <c r="D9" s="47"/>
      <c r="E9" s="47"/>
      <c r="F9" s="47"/>
      <c r="G9" s="47"/>
      <c r="H9" s="47"/>
      <c r="I9" s="47"/>
    </row>
    <row r="10" spans="1:11" ht="13.2">
      <c r="A10" s="47"/>
      <c r="B10" s="47"/>
      <c r="C10" s="47"/>
      <c r="D10" s="47"/>
      <c r="E10" s="47"/>
      <c r="F10" s="47"/>
      <c r="G10" s="47"/>
      <c r="H10" s="47"/>
      <c r="I10" s="47"/>
    </row>
    <row r="11" spans="1:11" ht="13.2">
      <c r="A11" s="47"/>
      <c r="B11" s="47"/>
      <c r="C11" s="47"/>
      <c r="D11" s="47"/>
      <c r="E11" s="47"/>
      <c r="F11" s="47"/>
      <c r="G11" s="47"/>
      <c r="H11" s="47"/>
      <c r="I11" s="47"/>
    </row>
    <row r="12" spans="1:11" ht="13.2">
      <c r="A12" s="53" t="s">
        <v>51</v>
      </c>
      <c r="B12" s="47"/>
      <c r="C12" s="47"/>
      <c r="D12" s="47"/>
      <c r="E12" s="47"/>
      <c r="F12" s="47"/>
      <c r="G12" s="47"/>
      <c r="H12" s="47"/>
      <c r="I12" s="47"/>
    </row>
    <row r="13" spans="1:11" ht="13.2">
      <c r="A13" s="46"/>
      <c r="B13" s="47"/>
      <c r="C13" s="48" t="str">
        <f>INDEX(monthNames,MONTH(INDEX(Formulas!B$21:B$26,week)))</f>
        <v>September</v>
      </c>
      <c r="D13" s="49" t="str">
        <f>IF(DAY(INDEX(Formulas!C$21:C$26,week))=1,INDEX(monthNames,MONTH(INDEX(Formulas!C$21:C$26,week))),"")</f>
        <v/>
      </c>
      <c r="E13" s="49" t="str">
        <f>IF(DAY(INDEX(Formulas!D$21:D$26,week))=1,INDEX(monthNames,MONTH(INDEX(Formulas!D$21:D$26,week))),"")</f>
        <v/>
      </c>
      <c r="F13" s="49" t="str">
        <f>IF(DAY(INDEX(Formulas!E$21:E$26,week))=1,INDEX(monthNames,MONTH(INDEX(Formulas!E$21:E$26,week))),"")</f>
        <v/>
      </c>
      <c r="G13" s="49" t="str">
        <f>IF(DAY(INDEX(Formulas!F$21:F$26,week))=1,INDEX(monthNames,MONTH(INDEX(Formulas!F$21:F$26,week))),"")</f>
        <v/>
      </c>
      <c r="H13" s="49" t="str">
        <f>IF(DAY(INDEX(Formulas!G$21:G$26,week))=1,INDEX(monthNames,MONTH(INDEX(Formulas!G$21:G$26,week))),"")</f>
        <v/>
      </c>
      <c r="I13" s="50" t="str">
        <f>IF(DAY(INDEX(Formulas!H$21:H$26,week))=1,INDEX(monthNames,MONTH(INDEX(Formulas!H$21:H$26,week))),"")</f>
        <v/>
      </c>
    </row>
    <row r="14" spans="1:11" ht="13.2">
      <c r="A14" s="40" t="s">
        <v>19</v>
      </c>
      <c r="B14" s="41"/>
      <c r="C14" s="42" t="str">
        <f t="array" ref="C14">Formulas!B$19&amp;" - "&amp;DAY(INDEX(Formulas!B$21:B$26,week))</f>
        <v>Sun - 16</v>
      </c>
      <c r="D14" s="42" t="str">
        <f t="array" ref="D14">Formulas!C$19&amp;" - "&amp;DAY(INDEX(Formulas!C$21:C$26,week))</f>
        <v>Mon - 17</v>
      </c>
      <c r="E14" s="42" t="str">
        <f t="array" ref="E14">Formulas!D$19&amp;" - "&amp;DAY(INDEX(Formulas!D$21:D$26,week))</f>
        <v>Tue - 18</v>
      </c>
      <c r="F14" s="42" t="str">
        <f t="array" ref="F14">Formulas!E$19&amp;" - "&amp;DAY(INDEX(Formulas!E$21:E$26,week))</f>
        <v>Wed - 19</v>
      </c>
      <c r="G14" s="42" t="str">
        <f t="array" ref="G14">Formulas!F$19&amp;" - "&amp;DAY(INDEX(Formulas!F$21:F$26,week))</f>
        <v>Thu - 20</v>
      </c>
      <c r="H14" s="42" t="str">
        <f t="array" ref="H14">Formulas!G$19&amp;" - "&amp;DAY(INDEX(Formulas!G$21:G$26,week))</f>
        <v>Fri - 21</v>
      </c>
      <c r="I14" s="42" t="str">
        <f t="array" ref="I14">Formulas!H$19&amp;" - "&amp;DAY(INDEX(Formulas!H$21:H$26,week))</f>
        <v>Sat - 22</v>
      </c>
    </row>
    <row r="15" spans="1:11" ht="13.2">
      <c r="A15" s="71">
        <f>INDEX(Hours,time+(ROW(A15)-ROW($A$15))/2)</f>
        <v>9</v>
      </c>
      <c r="B15" s="43" t="str">
        <f>INDEX(ampm,time+(ROW(A15)-ROW($A$15))/2)</f>
        <v>am</v>
      </c>
      <c r="C15" s="34"/>
      <c r="D15" s="35"/>
      <c r="E15" s="35"/>
      <c r="F15" s="35"/>
      <c r="G15" s="35"/>
      <c r="H15" s="35"/>
      <c r="I15" s="34"/>
    </row>
    <row r="16" spans="1:11">
      <c r="A16" s="70"/>
      <c r="B16" s="44" t="s">
        <v>45</v>
      </c>
      <c r="C16" s="36"/>
      <c r="D16" s="37"/>
      <c r="E16" s="37"/>
      <c r="F16" s="37"/>
      <c r="G16" s="37"/>
      <c r="H16" s="37"/>
      <c r="I16" s="36"/>
    </row>
    <row r="17" spans="1:9" ht="13.2">
      <c r="A17" s="69">
        <f>INDEX(Hours,time+(ROW(A17)-ROW($A$15))/2)</f>
        <v>10</v>
      </c>
      <c r="B17" s="45" t="str">
        <f>INDEX(ampm,time+(ROW(A17)-ROW($A$15))/2)</f>
        <v>am</v>
      </c>
      <c r="C17" s="38"/>
      <c r="D17" s="39"/>
      <c r="E17" s="39"/>
      <c r="F17" s="39"/>
      <c r="G17" s="39"/>
      <c r="H17" s="39"/>
      <c r="I17" s="38"/>
    </row>
    <row r="18" spans="1:9">
      <c r="A18" s="70"/>
      <c r="B18" s="44" t="s">
        <v>45</v>
      </c>
      <c r="C18" s="36"/>
      <c r="D18" s="37"/>
      <c r="E18" s="37"/>
      <c r="F18" s="37"/>
      <c r="G18" s="37"/>
      <c r="H18" s="37"/>
      <c r="I18" s="36"/>
    </row>
    <row r="19" spans="1:9" ht="13.2">
      <c r="A19" s="69">
        <f>INDEX(Hours,time+(ROW(A19)-ROW($A$15))/2)</f>
        <v>11</v>
      </c>
      <c r="B19" s="45" t="str">
        <f>INDEX(ampm,time+(ROW(A19)-ROW($A$15))/2)</f>
        <v>am</v>
      </c>
      <c r="C19" s="58"/>
      <c r="D19" s="59"/>
      <c r="E19" s="59"/>
      <c r="F19" s="59"/>
      <c r="G19" s="59"/>
      <c r="H19" s="59"/>
      <c r="I19" s="58"/>
    </row>
    <row r="20" spans="1:9">
      <c r="A20" s="70"/>
      <c r="B20" s="44" t="s">
        <v>45</v>
      </c>
      <c r="C20" s="58"/>
      <c r="D20" s="59"/>
      <c r="E20" s="59"/>
      <c r="F20" s="59"/>
      <c r="G20" s="59"/>
      <c r="H20" s="59"/>
      <c r="I20" s="58"/>
    </row>
    <row r="21" spans="1:9" ht="13.2">
      <c r="A21" s="69">
        <f>INDEX(Hours,time+(ROW(A21)-ROW($A$15))/2)</f>
        <v>12</v>
      </c>
      <c r="B21" s="45" t="str">
        <f>INDEX(ampm,time+(ROW(A21)-ROW($A$15))/2)</f>
        <v>PM</v>
      </c>
      <c r="C21" s="38"/>
      <c r="D21" s="39"/>
      <c r="E21" s="39"/>
      <c r="F21" s="39"/>
      <c r="G21" s="39"/>
      <c r="H21" s="39"/>
      <c r="I21" s="38"/>
    </row>
    <row r="22" spans="1:9">
      <c r="A22" s="70"/>
      <c r="B22" s="44" t="s">
        <v>45</v>
      </c>
      <c r="C22" s="36"/>
      <c r="D22" s="37"/>
      <c r="E22" s="37"/>
      <c r="F22" s="37"/>
      <c r="G22" s="37"/>
      <c r="H22" s="37"/>
      <c r="I22" s="36"/>
    </row>
    <row r="23" spans="1:9" ht="12.75" customHeight="1">
      <c r="A23" s="69">
        <f>INDEX(Hours,time+(ROW(A23)-ROW($A$15))/2)</f>
        <v>1</v>
      </c>
      <c r="B23" s="45" t="str">
        <f>INDEX(ampm,time+(ROW(A23)-ROW($A$15))/2)</f>
        <v>PM</v>
      </c>
      <c r="C23" s="38"/>
      <c r="D23" s="39"/>
      <c r="E23" s="39"/>
      <c r="F23" s="39"/>
      <c r="G23" s="39"/>
      <c r="H23" s="39"/>
      <c r="I23" s="38"/>
    </row>
    <row r="24" spans="1:9" ht="12.75" customHeight="1">
      <c r="A24" s="70"/>
      <c r="B24" s="44" t="s">
        <v>45</v>
      </c>
      <c r="C24" s="36"/>
      <c r="D24" s="37"/>
      <c r="E24" s="37"/>
      <c r="F24" s="37"/>
      <c r="G24" s="37"/>
      <c r="H24" s="37"/>
      <c r="I24" s="36"/>
    </row>
    <row r="25" spans="1:9" ht="12.75" customHeight="1">
      <c r="A25" s="69">
        <f>INDEX(Hours,time+(ROW(A25)-ROW($A$15))/2)</f>
        <v>2</v>
      </c>
      <c r="B25" s="45" t="str">
        <f>INDEX(ampm,time+(ROW(A25)-ROW($A$15))/2)</f>
        <v>PM</v>
      </c>
      <c r="C25" s="38"/>
      <c r="D25" s="39"/>
      <c r="E25" s="39"/>
      <c r="F25" s="39"/>
      <c r="G25" s="39"/>
      <c r="H25" s="39"/>
      <c r="I25" s="38"/>
    </row>
    <row r="26" spans="1:9" ht="12.75" customHeight="1">
      <c r="A26" s="70"/>
      <c r="B26" s="44" t="s">
        <v>45</v>
      </c>
      <c r="C26" s="36"/>
      <c r="D26" s="37"/>
      <c r="E26" s="37"/>
      <c r="F26" s="37"/>
      <c r="G26" s="37"/>
      <c r="H26" s="37"/>
      <c r="I26" s="36"/>
    </row>
    <row r="27" spans="1:9" ht="12.75" customHeight="1">
      <c r="A27" s="69">
        <f>INDEX(Hours,time+(ROW(A27)-ROW($A$15))/2)</f>
        <v>3</v>
      </c>
      <c r="B27" s="45" t="str">
        <f>INDEX(ampm,time+(ROW(A27)-ROW($A$15))/2)</f>
        <v>PM</v>
      </c>
      <c r="C27" s="38"/>
      <c r="D27" s="39"/>
      <c r="E27" s="39"/>
      <c r="F27" s="39"/>
      <c r="G27" s="39"/>
      <c r="H27" s="39"/>
      <c r="I27" s="38"/>
    </row>
    <row r="28" spans="1:9" ht="12.75" customHeight="1">
      <c r="A28" s="70"/>
      <c r="B28" s="44" t="s">
        <v>45</v>
      </c>
      <c r="C28" s="36"/>
      <c r="D28" s="37"/>
      <c r="E28" s="37"/>
      <c r="F28" s="37"/>
      <c r="G28" s="37"/>
      <c r="H28" s="37"/>
      <c r="I28" s="36"/>
    </row>
    <row r="29" spans="1:9" ht="12.75" customHeight="1">
      <c r="A29" s="69">
        <f>INDEX(Hours,time+(ROW(A29)-ROW($A$15))/2)</f>
        <v>4</v>
      </c>
      <c r="B29" s="45" t="str">
        <f>INDEX(ampm,time+(ROW(A29)-ROW($A$15))/2)</f>
        <v>PM</v>
      </c>
      <c r="C29" s="38"/>
      <c r="D29" s="39"/>
      <c r="E29" s="39"/>
      <c r="F29" s="39"/>
      <c r="G29" s="39"/>
      <c r="H29" s="39"/>
      <c r="I29" s="38"/>
    </row>
    <row r="30" spans="1:9" ht="12.75" customHeight="1">
      <c r="A30" s="70"/>
      <c r="B30" s="44" t="s">
        <v>45</v>
      </c>
      <c r="C30" s="36"/>
      <c r="D30" s="37" t="s">
        <v>64</v>
      </c>
      <c r="E30" s="37"/>
      <c r="F30" s="37" t="s">
        <v>61</v>
      </c>
      <c r="G30" s="37"/>
      <c r="H30" s="37"/>
      <c r="I30" s="36"/>
    </row>
    <row r="31" spans="1:9" ht="12.75" customHeight="1">
      <c r="A31" s="69">
        <f>INDEX(Hours,time+(ROW(A31)-ROW($A$15))/2)</f>
        <v>5</v>
      </c>
      <c r="B31" s="45" t="str">
        <f>INDEX(ampm,time+(ROW(A31)-ROW($A$15))/2)</f>
        <v>PM</v>
      </c>
      <c r="C31" s="38"/>
      <c r="D31" s="39"/>
      <c r="E31" s="39"/>
      <c r="F31" s="39"/>
      <c r="G31" s="39"/>
      <c r="H31" s="39"/>
      <c r="I31" s="38"/>
    </row>
    <row r="32" spans="1:9" ht="12.75" customHeight="1">
      <c r="A32" s="70"/>
      <c r="B32" s="44" t="s">
        <v>45</v>
      </c>
      <c r="C32" s="36"/>
      <c r="D32" s="37"/>
      <c r="E32" s="37" t="s">
        <v>62</v>
      </c>
      <c r="F32" s="37"/>
      <c r="G32" s="37"/>
      <c r="H32" s="37"/>
      <c r="I32" s="36"/>
    </row>
    <row r="33" spans="1:9" ht="12.75" customHeight="1">
      <c r="A33" s="69">
        <f>INDEX(Hours,time+(ROW(A33)-ROW($A$15))/2)</f>
        <v>6</v>
      </c>
      <c r="B33" s="45" t="str">
        <f>INDEX(ampm,time+(ROW(A33)-ROW($A$15))/2)</f>
        <v>PM</v>
      </c>
      <c r="C33" s="38"/>
      <c r="D33" s="39" t="s">
        <v>63</v>
      </c>
      <c r="E33" s="54"/>
      <c r="F33" s="39" t="s">
        <v>63</v>
      </c>
      <c r="G33" s="39"/>
      <c r="H33" s="39"/>
      <c r="I33" s="38"/>
    </row>
    <row r="34" spans="1:9" ht="12.75" customHeight="1">
      <c r="A34" s="70"/>
      <c r="B34" s="44" t="s">
        <v>45</v>
      </c>
      <c r="C34" s="36"/>
      <c r="D34" s="37"/>
      <c r="E34" s="37" t="s">
        <v>61</v>
      </c>
      <c r="F34" s="37"/>
      <c r="G34" s="37"/>
      <c r="H34" s="37"/>
      <c r="I34" s="36"/>
    </row>
    <row r="35" spans="1:9" ht="12.75" customHeight="1">
      <c r="A35" s="69">
        <f>INDEX(Hours,time+(ROW(A35)-ROW($A$15))/2)</f>
        <v>7</v>
      </c>
      <c r="B35" s="45" t="str">
        <f>INDEX(ampm,time+(ROW(A35)-ROW($A$15))/2)</f>
        <v>PM</v>
      </c>
      <c r="C35" s="38"/>
      <c r="D35" s="39"/>
      <c r="E35" s="39"/>
      <c r="F35" s="39"/>
      <c r="G35" s="39"/>
      <c r="H35" s="39"/>
      <c r="I35" s="38"/>
    </row>
    <row r="36" spans="1:9" ht="12.75" customHeight="1">
      <c r="A36" s="70"/>
      <c r="B36" s="44" t="s">
        <v>45</v>
      </c>
      <c r="C36" s="36"/>
      <c r="D36" s="37"/>
      <c r="E36" s="59"/>
      <c r="F36" s="37"/>
      <c r="G36" s="37"/>
      <c r="H36" s="37"/>
      <c r="I36" s="36"/>
    </row>
    <row r="37" spans="1:9" ht="12.75" customHeight="1">
      <c r="A37" s="69">
        <f>INDEX(Hours,time+(ROW(A37)-ROW($A$15))/2)</f>
        <v>8</v>
      </c>
      <c r="B37" s="45" t="str">
        <f>INDEX(ampm,time+(ROW(A37)-ROW($A$15))/2)</f>
        <v>PM</v>
      </c>
      <c r="C37" s="38"/>
      <c r="D37" s="60"/>
      <c r="E37" s="39"/>
      <c r="F37" s="63"/>
      <c r="G37" s="39"/>
      <c r="H37" s="39"/>
      <c r="I37" s="38"/>
    </row>
    <row r="38" spans="1:9" ht="12.75" customHeight="1">
      <c r="A38" s="70"/>
      <c r="B38" s="44" t="s">
        <v>45</v>
      </c>
      <c r="C38" s="36"/>
      <c r="D38" s="61"/>
      <c r="E38" s="37"/>
      <c r="F38" s="64"/>
      <c r="G38" s="37"/>
      <c r="H38" s="37"/>
      <c r="I38" s="36"/>
    </row>
    <row r="39" spans="1:9" ht="12.75" customHeight="1">
      <c r="A39" s="69">
        <f>INDEX(Hours,time+(ROW(A39)-ROW($A$15))/2)</f>
        <v>9</v>
      </c>
      <c r="B39" s="45" t="str">
        <f>INDEX(ampm,time+(ROW(A39)-ROW($A$15))/2)</f>
        <v>PM</v>
      </c>
      <c r="C39" s="58"/>
      <c r="D39" s="62"/>
      <c r="E39" s="39"/>
      <c r="F39" s="65"/>
      <c r="G39" s="59"/>
      <c r="H39" s="59"/>
      <c r="I39" s="58"/>
    </row>
    <row r="40" spans="1:9" ht="12.75" customHeight="1">
      <c r="A40" s="70"/>
      <c r="B40" s="44" t="s">
        <v>45</v>
      </c>
      <c r="C40" s="58"/>
      <c r="D40" s="62"/>
      <c r="E40" s="37"/>
      <c r="F40" s="65"/>
      <c r="G40" s="59"/>
      <c r="H40" s="59"/>
      <c r="I40" s="58"/>
    </row>
    <row r="41" spans="1:9" ht="12.75" customHeight="1">
      <c r="A41" s="69">
        <f>INDEX(Hours,time+(ROW(A41)-ROW($A$15))/2)</f>
        <v>10</v>
      </c>
      <c r="B41" s="45" t="str">
        <f>INDEX(ampm,time+(ROW(A41)-ROW($A$15))/2)</f>
        <v>PM</v>
      </c>
      <c r="C41" s="38"/>
      <c r="D41" s="39"/>
      <c r="E41" s="10"/>
      <c r="F41" s="39"/>
      <c r="G41" s="39"/>
      <c r="H41" s="39"/>
      <c r="I41" s="38"/>
    </row>
    <row r="42" spans="1:9" ht="12.75" customHeight="1">
      <c r="A42" s="70"/>
      <c r="B42" s="44" t="s">
        <v>45</v>
      </c>
      <c r="C42" s="36"/>
      <c r="D42" s="37"/>
      <c r="E42" s="37"/>
      <c r="F42" s="37"/>
      <c r="G42" s="37"/>
      <c r="H42" s="37"/>
      <c r="I42" s="36"/>
    </row>
    <row r="43" spans="1:9" ht="13.2">
      <c r="A43" s="53" t="s">
        <v>51</v>
      </c>
      <c r="B43" s="47"/>
      <c r="C43" s="49" t="str">
        <f>IF(MONTH(INDEX(Formulas!B$21:B$26,week+1))&lt;&gt;month,IF(DAY(INDEX(Formulas!B$21:B$26,week+1))=1,NextMonthName,""),"")</f>
        <v/>
      </c>
      <c r="D43" s="49" t="str">
        <f>IF(MONTH(INDEX(Formulas!C$21:C$26,week+1))&lt;&gt;month,IF(DAY(INDEX(Formulas!C$21:C$26,week+1))=1,NextMonthName,""),"")</f>
        <v/>
      </c>
      <c r="E43" s="49" t="str">
        <f>IF(MONTH(INDEX(Formulas!D$21:D$26,week+1))&lt;&gt;month,IF(DAY(INDEX(Formulas!D$21:D$26,week+1))=1,NextMonthName,""),"")</f>
        <v/>
      </c>
      <c r="F43" s="49" t="str">
        <f>IF(MONTH(INDEX(Formulas!E$21:E$26,week+1))&lt;&gt;month,IF(DAY(INDEX(Formulas!E$21:E$26,week+1))=1,NextMonthName,""),"")</f>
        <v/>
      </c>
      <c r="G43" s="49" t="str">
        <f>IF(MONTH(INDEX(Formulas!F$21:F$26,week+1))&lt;&gt;month,IF(DAY(INDEX(Formulas!F$21:F$26,week+1))=1,NextMonthName,""),"")</f>
        <v/>
      </c>
      <c r="H43" s="49" t="str">
        <f>IF(MONTH(INDEX(Formulas!G$21:G$26,week+1))&lt;&gt;month,IF(DAY(INDEX(Formulas!G$21:G$26,week+1))=1,NextMonthName,""),"")</f>
        <v/>
      </c>
      <c r="I43" s="50" t="str">
        <f>IF(MONTH(INDEX(Formulas!H$21:H$26,week+1))&lt;&gt;month,IF(DAY(INDEX(Formulas!H$21:H$26,week+1))=1,NextMonthName,""),"")</f>
        <v/>
      </c>
    </row>
    <row r="44" spans="1:9" ht="13.2">
      <c r="A44" s="40" t="s">
        <v>19</v>
      </c>
      <c r="B44" s="41"/>
      <c r="C44" s="42" t="str">
        <f t="array" ref="C44">Formulas!B$19&amp;" - "&amp;DAY(INDEX(Formulas!B$21:B$27,week+1))</f>
        <v>Sun - 23</v>
      </c>
      <c r="D44" s="42" t="str">
        <f t="array" ref="D44">Formulas!C$19&amp;" - "&amp;DAY(INDEX(Formulas!C$21:C$27,week+1))</f>
        <v>Mon - 24</v>
      </c>
      <c r="E44" s="42" t="str">
        <f t="array" ref="E44">Formulas!D$19&amp;" - "&amp;DAY(INDEX(Formulas!D$21:D$27,week+1))</f>
        <v>Tue - 25</v>
      </c>
      <c r="F44" s="42" t="str">
        <f t="array" ref="F44">Formulas!E$19&amp;" - "&amp;DAY(INDEX(Formulas!E$21:E$27,week+1))</f>
        <v>Wed - 26</v>
      </c>
      <c r="G44" s="42" t="str">
        <f t="array" ref="G44">Formulas!F$19&amp;" - "&amp;DAY(INDEX(Formulas!F$21:F$27,week+1))</f>
        <v>Thu - 27</v>
      </c>
      <c r="H44" s="42" t="str">
        <f t="array" ref="H44">Formulas!G$19&amp;" - "&amp;DAY(INDEX(Formulas!G$21:G$27,week+1))</f>
        <v>Fri - 28</v>
      </c>
      <c r="I44" s="42" t="str">
        <f t="array" ref="I44">Formulas!H$19&amp;" - "&amp;DAY(INDEX(Formulas!H$21:H$27,week+1))</f>
        <v>Sat - 29</v>
      </c>
    </row>
    <row r="45" spans="1:9" ht="12.75" customHeight="1">
      <c r="A45" s="71">
        <f>INDEX(Hours,time+(ROW(A45)-ROW($A$45))/2)</f>
        <v>9</v>
      </c>
      <c r="B45" s="43" t="str">
        <f>INDEX(ampm,time+(ROW(A45)-ROW($A$45))/2)</f>
        <v>am</v>
      </c>
      <c r="C45" s="34"/>
      <c r="D45" s="35"/>
      <c r="E45" s="35"/>
      <c r="F45" s="35"/>
      <c r="G45" s="35"/>
      <c r="H45" s="35"/>
      <c r="I45" s="34"/>
    </row>
    <row r="46" spans="1:9" ht="12.75" customHeight="1">
      <c r="A46" s="70"/>
      <c r="B46" s="44" t="s">
        <v>45</v>
      </c>
      <c r="C46" s="36"/>
      <c r="D46" s="37"/>
      <c r="E46" s="37"/>
      <c r="F46" s="37"/>
      <c r="G46" s="37"/>
      <c r="H46" s="37"/>
      <c r="I46" s="36"/>
    </row>
    <row r="47" spans="1:9" ht="12.75" customHeight="1">
      <c r="A47" s="69">
        <f>INDEX(Hours,time+(ROW(A47)-ROW($A$45))/2)</f>
        <v>10</v>
      </c>
      <c r="B47" s="45" t="str">
        <f>INDEX(ampm,time+(ROW(A47)-ROW($A$45))/2)</f>
        <v>am</v>
      </c>
      <c r="C47" s="38"/>
      <c r="D47" s="39"/>
      <c r="E47" s="39"/>
      <c r="F47" s="39"/>
      <c r="G47" s="39"/>
      <c r="H47" s="39"/>
      <c r="I47" s="38"/>
    </row>
    <row r="48" spans="1:9" ht="12.75" customHeight="1">
      <c r="A48" s="70"/>
      <c r="B48" s="44" t="s">
        <v>45</v>
      </c>
      <c r="C48" s="36"/>
      <c r="D48" s="37"/>
      <c r="E48" s="37"/>
      <c r="F48" s="37"/>
      <c r="G48" s="37"/>
      <c r="H48" s="37"/>
      <c r="I48" s="36"/>
    </row>
    <row r="49" spans="1:9" ht="12.75" customHeight="1">
      <c r="A49" s="69">
        <f>INDEX(Hours,time+(ROW(A49)-ROW($A$45))/2)</f>
        <v>11</v>
      </c>
      <c r="B49" s="45" t="str">
        <f>INDEX(ampm,time+(ROW(A49)-ROW($A$45))/2)</f>
        <v>am</v>
      </c>
      <c r="C49" s="38"/>
      <c r="D49" s="39"/>
      <c r="E49" s="39"/>
      <c r="F49" s="39"/>
      <c r="G49" s="39"/>
      <c r="H49" s="39"/>
      <c r="I49" s="38"/>
    </row>
    <row r="50" spans="1:9" ht="12.75" customHeight="1">
      <c r="A50" s="70"/>
      <c r="B50" s="44" t="s">
        <v>45</v>
      </c>
      <c r="C50" s="36"/>
      <c r="D50" s="37"/>
      <c r="E50" s="37"/>
      <c r="F50" s="37"/>
      <c r="G50" s="37"/>
      <c r="H50" s="37"/>
      <c r="I50" s="36"/>
    </row>
    <row r="51" spans="1:9" ht="12.75" customHeight="1">
      <c r="A51" s="69">
        <f>INDEX(Hours,time+(ROW(A51)-ROW($A$45))/2)</f>
        <v>12</v>
      </c>
      <c r="B51" s="45" t="str">
        <f>INDEX(ampm,time+(ROW(A51)-ROW($A$45))/2)</f>
        <v>PM</v>
      </c>
      <c r="C51" s="38"/>
      <c r="D51" s="39"/>
      <c r="E51" s="39"/>
      <c r="F51" s="39"/>
      <c r="G51" s="39"/>
      <c r="H51" s="39"/>
      <c r="I51" s="38"/>
    </row>
    <row r="52" spans="1:9" ht="12.75" customHeight="1">
      <c r="A52" s="70"/>
      <c r="B52" s="44" t="s">
        <v>45</v>
      </c>
      <c r="C52" s="36"/>
      <c r="D52" s="37"/>
      <c r="E52" s="37"/>
      <c r="F52" s="37"/>
      <c r="G52" s="37"/>
      <c r="H52" s="37"/>
      <c r="I52" s="36"/>
    </row>
    <row r="53" spans="1:9" ht="12.75" customHeight="1">
      <c r="A53" s="69">
        <f>INDEX(Hours,time+(ROW(A53)-ROW($A$45))/2)</f>
        <v>1</v>
      </c>
      <c r="B53" s="45" t="str">
        <f>INDEX(ampm,time+(ROW(A53)-ROW($A$45))/2)</f>
        <v>PM</v>
      </c>
      <c r="C53" s="38"/>
      <c r="D53" s="39"/>
      <c r="E53" s="39"/>
      <c r="F53" s="39"/>
      <c r="G53" s="39"/>
      <c r="H53" s="39"/>
      <c r="I53" s="38"/>
    </row>
    <row r="54" spans="1:9" ht="12.75" customHeight="1">
      <c r="A54" s="70"/>
      <c r="B54" s="44" t="s">
        <v>45</v>
      </c>
      <c r="C54" s="36"/>
      <c r="D54" s="37"/>
      <c r="E54" s="37"/>
      <c r="F54" s="37"/>
      <c r="G54" s="37"/>
      <c r="H54" s="37"/>
      <c r="I54" s="36"/>
    </row>
    <row r="55" spans="1:9" ht="12.75" customHeight="1">
      <c r="A55" s="69">
        <f>INDEX(Hours,time+(ROW(A55)-ROW($A$45))/2)</f>
        <v>2</v>
      </c>
      <c r="B55" s="45" t="str">
        <f>INDEX(ampm,time+(ROW(A55)-ROW($A$45))/2)</f>
        <v>PM</v>
      </c>
      <c r="C55" s="38"/>
      <c r="D55" s="39"/>
      <c r="E55" s="39"/>
      <c r="F55" s="39"/>
      <c r="G55" s="39"/>
      <c r="H55" s="39"/>
      <c r="I55" s="38"/>
    </row>
    <row r="56" spans="1:9" ht="12.75" customHeight="1">
      <c r="A56" s="70"/>
      <c r="B56" s="44" t="s">
        <v>45</v>
      </c>
      <c r="C56" s="36"/>
      <c r="D56" s="37"/>
      <c r="E56" s="37"/>
      <c r="F56" s="37"/>
      <c r="G56" s="37"/>
      <c r="H56" s="37"/>
      <c r="I56" s="36"/>
    </row>
    <row r="57" spans="1:9" ht="12.75" customHeight="1">
      <c r="A57" s="69">
        <f>INDEX(Hours,time+(ROW(A57)-ROW($A$45))/2)</f>
        <v>3</v>
      </c>
      <c r="B57" s="45" t="str">
        <f>INDEX(ampm,time+(ROW(A57)-ROW($A$45))/2)</f>
        <v>PM</v>
      </c>
      <c r="C57" s="38"/>
      <c r="D57" s="39"/>
      <c r="E57" s="39"/>
      <c r="F57" s="39"/>
      <c r="G57" s="39"/>
      <c r="H57" s="39"/>
      <c r="I57" s="38"/>
    </row>
    <row r="58" spans="1:9" ht="12.75" customHeight="1">
      <c r="A58" s="70"/>
      <c r="B58" s="44" t="s">
        <v>45</v>
      </c>
      <c r="C58" s="36"/>
      <c r="D58" s="37"/>
      <c r="E58" s="37"/>
      <c r="F58" s="37"/>
      <c r="G58" s="37"/>
      <c r="H58" s="37"/>
      <c r="I58" s="36"/>
    </row>
    <row r="59" spans="1:9" ht="12.75" customHeight="1">
      <c r="A59" s="69">
        <f>INDEX(Hours,time+(ROW(A59)-ROW($A$45))/2)</f>
        <v>4</v>
      </c>
      <c r="B59" s="45" t="str">
        <f>INDEX(ampm,time+(ROW(A59)-ROW($A$45))/2)</f>
        <v>PM</v>
      </c>
      <c r="C59" s="38"/>
      <c r="D59" s="39"/>
      <c r="E59" s="39"/>
      <c r="F59" s="39"/>
      <c r="G59" s="39"/>
      <c r="H59" s="39"/>
      <c r="I59" s="38"/>
    </row>
    <row r="60" spans="1:9" ht="12.75" customHeight="1">
      <c r="A60" s="70"/>
      <c r="B60" s="44" t="s">
        <v>45</v>
      </c>
      <c r="C60" s="36"/>
      <c r="D60" s="37"/>
      <c r="E60" s="37"/>
      <c r="F60" s="37"/>
      <c r="G60" s="37"/>
      <c r="H60" s="37"/>
      <c r="I60" s="36"/>
    </row>
    <row r="61" spans="1:9" ht="12.75" customHeight="1">
      <c r="A61" s="69">
        <f>INDEX(Hours,time+(ROW(A61)-ROW($A$45))/2)</f>
        <v>5</v>
      </c>
      <c r="B61" s="45" t="str">
        <f>INDEX(ampm,time+(ROW(A61)-ROW($A$45))/2)</f>
        <v>PM</v>
      </c>
      <c r="C61" s="38"/>
      <c r="D61" s="39"/>
      <c r="E61" s="39"/>
      <c r="F61" s="39"/>
      <c r="G61" s="39"/>
      <c r="H61" s="39"/>
      <c r="I61" s="38"/>
    </row>
    <row r="62" spans="1:9" ht="12.75" customHeight="1">
      <c r="A62" s="70"/>
      <c r="B62" s="44" t="s">
        <v>45</v>
      </c>
      <c r="C62" s="36"/>
      <c r="D62" s="37"/>
      <c r="E62" s="37"/>
      <c r="F62" s="37"/>
      <c r="G62" s="37"/>
      <c r="H62" s="37"/>
      <c r="I62" s="36"/>
    </row>
    <row r="63" spans="1:9" ht="12.75" customHeight="1">
      <c r="A63" s="69">
        <f>INDEX(Hours,time+(ROW(A63)-ROW($A$45))/2)</f>
        <v>6</v>
      </c>
      <c r="B63" s="45" t="str">
        <f>INDEX(ampm,time+(ROW(A63)-ROW($A$45))/2)</f>
        <v>PM</v>
      </c>
      <c r="C63" s="38"/>
      <c r="D63" s="39"/>
      <c r="E63" s="39"/>
      <c r="F63" s="39"/>
      <c r="G63" s="39"/>
      <c r="H63" s="39"/>
      <c r="I63" s="38"/>
    </row>
    <row r="64" spans="1:9" ht="12.75" customHeight="1">
      <c r="A64" s="70"/>
      <c r="B64" s="44" t="s">
        <v>45</v>
      </c>
      <c r="C64" s="36"/>
      <c r="D64" s="37"/>
      <c r="E64" s="37"/>
      <c r="F64" s="37"/>
      <c r="G64" s="37"/>
      <c r="H64" s="37"/>
      <c r="I64" s="36"/>
    </row>
    <row r="65" spans="1:9" ht="12.75" customHeight="1">
      <c r="A65" s="69">
        <f>INDEX(Hours,time+(ROW(A65)-ROW($A$45))/2)</f>
        <v>7</v>
      </c>
      <c r="B65" s="45" t="str">
        <f>INDEX(ampm,time+(ROW(A65)-ROW($A$45))/2)</f>
        <v>PM</v>
      </c>
      <c r="C65" s="38"/>
      <c r="D65" s="39"/>
      <c r="E65" s="39"/>
      <c r="F65" s="39"/>
      <c r="G65" s="39"/>
      <c r="H65" s="39"/>
      <c r="I65" s="38"/>
    </row>
    <row r="66" spans="1:9" ht="12.75" customHeight="1">
      <c r="A66" s="70"/>
      <c r="B66" s="44" t="s">
        <v>55</v>
      </c>
      <c r="C66" s="36"/>
      <c r="D66" s="37"/>
      <c r="E66" s="37"/>
      <c r="F66" s="37"/>
      <c r="G66" s="37"/>
      <c r="H66" s="37"/>
      <c r="I66" s="36"/>
    </row>
    <row r="67" spans="1:9" ht="12.75" customHeight="1">
      <c r="A67" s="69">
        <f>INDEX(Hours,time+(ROW(A67)-ROW($A$45))/2)</f>
        <v>8</v>
      </c>
      <c r="B67" s="45" t="str">
        <f>INDEX(ampm,time+(ROW(A67)-ROW($A$45))/2)</f>
        <v>PM</v>
      </c>
      <c r="C67" s="38"/>
      <c r="D67" s="39"/>
      <c r="E67" s="39"/>
      <c r="F67" s="39"/>
      <c r="G67" s="39"/>
      <c r="H67" s="39"/>
      <c r="I67" s="58"/>
    </row>
    <row r="68" spans="1:9" ht="12.75" customHeight="1">
      <c r="A68" s="70"/>
      <c r="B68" s="44" t="s">
        <v>56</v>
      </c>
      <c r="C68" s="36"/>
      <c r="D68" s="37"/>
      <c r="E68" s="37"/>
      <c r="F68" s="37"/>
      <c r="G68" s="37"/>
      <c r="H68" s="37"/>
      <c r="I68" s="58"/>
    </row>
    <row r="69" spans="1:9" ht="12.75" customHeight="1">
      <c r="A69" s="69">
        <f>INDEX(Hours,time+(ROW(A69)-ROW($A$45))/2)</f>
        <v>9</v>
      </c>
      <c r="B69" s="45" t="str">
        <f>INDEX(ampm,time+(ROW(A69)-ROW($A$45))/2)</f>
        <v>PM</v>
      </c>
      <c r="C69" s="58"/>
      <c r="D69" s="59"/>
      <c r="E69" s="59"/>
      <c r="F69" s="59"/>
      <c r="G69" s="59"/>
      <c r="H69" s="59"/>
      <c r="I69" s="58"/>
    </row>
    <row r="70" spans="1:9" ht="12.75" customHeight="1">
      <c r="A70" s="70"/>
      <c r="B70" s="44" t="s">
        <v>57</v>
      </c>
      <c r="C70" s="58"/>
      <c r="D70" s="59"/>
      <c r="E70" s="59"/>
      <c r="F70" s="59"/>
      <c r="G70" s="59"/>
      <c r="H70" s="59"/>
      <c r="I70" s="58"/>
    </row>
    <row r="71" spans="1:9" ht="12.75" customHeight="1">
      <c r="A71" s="69">
        <f>INDEX(Hours,time+(ROW(A71)-ROW($A$45))/2)</f>
        <v>10</v>
      </c>
      <c r="B71" s="45" t="str">
        <f>INDEX(ampm,time+(ROW(A71)-ROW($A$45))/2)</f>
        <v>PM</v>
      </c>
      <c r="C71" s="38"/>
      <c r="D71" s="39"/>
      <c r="E71" s="39"/>
      <c r="F71" s="39"/>
      <c r="G71" s="39"/>
      <c r="H71" s="39"/>
      <c r="I71" s="38"/>
    </row>
    <row r="72" spans="1:9" ht="12.75" customHeight="1">
      <c r="A72" s="70"/>
      <c r="B72" s="44" t="s">
        <v>45</v>
      </c>
      <c r="C72" s="36"/>
      <c r="D72" s="37"/>
      <c r="E72" s="37"/>
      <c r="F72" s="37"/>
      <c r="G72" s="37"/>
      <c r="H72" s="37"/>
      <c r="I72" s="36"/>
    </row>
    <row r="75" spans="1:9">
      <c r="A75" s="67" t="s">
        <v>59</v>
      </c>
    </row>
    <row r="76" spans="1:9">
      <c r="A76" s="72" t="s">
        <v>52</v>
      </c>
      <c r="B76" s="72"/>
      <c r="C76" s="72"/>
      <c r="D76" s="55" t="s">
        <v>54</v>
      </c>
      <c r="E76" s="56">
        <v>6</v>
      </c>
    </row>
    <row r="77" spans="1:9">
      <c r="A77" s="73"/>
      <c r="B77" s="73"/>
      <c r="C77" s="73"/>
      <c r="D77" s="57">
        <v>30</v>
      </c>
      <c r="E77" s="57">
        <v>180</v>
      </c>
    </row>
    <row r="78" spans="1:9">
      <c r="A78" s="73"/>
      <c r="B78" s="73"/>
      <c r="C78" s="73"/>
      <c r="D78" s="56"/>
      <c r="E78" s="56"/>
    </row>
    <row r="79" spans="1:9">
      <c r="A79" s="72" t="s">
        <v>53</v>
      </c>
      <c r="B79" s="72"/>
      <c r="C79" s="72"/>
      <c r="D79" s="56"/>
      <c r="E79" s="56"/>
    </row>
    <row r="80" spans="1:9">
      <c r="A80" s="73"/>
      <c r="B80" s="73"/>
      <c r="C80" s="73"/>
      <c r="D80" s="66"/>
      <c r="E80" s="66"/>
    </row>
    <row r="81" spans="1:5">
      <c r="A81" s="73"/>
      <c r="B81" s="73"/>
      <c r="C81" s="73"/>
      <c r="D81" s="66"/>
      <c r="E81" s="66"/>
    </row>
    <row r="82" spans="1:5">
      <c r="A82" s="73"/>
      <c r="B82" s="73"/>
      <c r="C82" s="73"/>
      <c r="D82" s="56"/>
      <c r="E82" s="56"/>
    </row>
    <row r="83" spans="1:5">
      <c r="A83" s="72"/>
      <c r="B83" s="72"/>
      <c r="C83" s="72"/>
      <c r="D83" s="56"/>
      <c r="E83" s="57">
        <f>SUM(E77:E81)</f>
        <v>180</v>
      </c>
    </row>
    <row r="86" spans="1:5">
      <c r="A86" s="67" t="s">
        <v>60</v>
      </c>
    </row>
    <row r="87" spans="1:5">
      <c r="A87" s="72" t="s">
        <v>52</v>
      </c>
      <c r="B87" s="72"/>
      <c r="C87" s="72"/>
      <c r="D87" s="55" t="s">
        <v>54</v>
      </c>
      <c r="E87" s="56">
        <v>12</v>
      </c>
    </row>
    <row r="88" spans="1:5">
      <c r="A88" s="73"/>
      <c r="B88" s="73"/>
      <c r="C88" s="73"/>
      <c r="D88" s="57">
        <v>30</v>
      </c>
      <c r="E88" s="57">
        <v>360</v>
      </c>
    </row>
    <row r="89" spans="1:5">
      <c r="A89" s="73"/>
      <c r="B89" s="73"/>
      <c r="C89" s="73"/>
      <c r="D89" s="56"/>
      <c r="E89" s="56"/>
    </row>
    <row r="90" spans="1:5">
      <c r="A90" s="72" t="s">
        <v>53</v>
      </c>
      <c r="B90" s="72"/>
      <c r="C90" s="72"/>
      <c r="D90" s="56"/>
      <c r="E90" s="56"/>
    </row>
    <row r="91" spans="1:5">
      <c r="A91" s="73"/>
      <c r="B91" s="73"/>
      <c r="C91" s="73"/>
      <c r="D91" s="66"/>
      <c r="E91" s="66">
        <f>D91*A91</f>
        <v>0</v>
      </c>
    </row>
    <row r="92" spans="1:5">
      <c r="A92" s="73"/>
      <c r="B92" s="73"/>
      <c r="C92" s="73"/>
      <c r="D92" s="56"/>
      <c r="E92" s="56"/>
    </row>
    <row r="93" spans="1:5">
      <c r="A93" s="73"/>
      <c r="B93" s="73"/>
      <c r="C93" s="73"/>
      <c r="D93" s="56"/>
      <c r="E93" s="56"/>
    </row>
    <row r="94" spans="1:5">
      <c r="A94" s="72"/>
      <c r="B94" s="72"/>
      <c r="C94" s="72"/>
      <c r="D94" s="56"/>
      <c r="E94" s="57">
        <f>SUM(E88:E92)</f>
        <v>360</v>
      </c>
    </row>
  </sheetData>
  <mergeCells count="45">
    <mergeCell ref="A94:C94"/>
    <mergeCell ref="A89:C89"/>
    <mergeCell ref="A90:C90"/>
    <mergeCell ref="A91:C91"/>
    <mergeCell ref="A92:C92"/>
    <mergeCell ref="A93:C93"/>
    <mergeCell ref="A81:C81"/>
    <mergeCell ref="A82:C82"/>
    <mergeCell ref="A83:C83"/>
    <mergeCell ref="A87:C87"/>
    <mergeCell ref="A88:C88"/>
    <mergeCell ref="A76:C76"/>
    <mergeCell ref="A77:C77"/>
    <mergeCell ref="A78:C78"/>
    <mergeCell ref="A79:C79"/>
    <mergeCell ref="A80:C80"/>
    <mergeCell ref="A19:A20"/>
    <mergeCell ref="A17:A18"/>
    <mergeCell ref="A65:A66"/>
    <mergeCell ref="A67:A68"/>
    <mergeCell ref="A69:A70"/>
    <mergeCell ref="A27:A28"/>
    <mergeCell ref="A47:A48"/>
    <mergeCell ref="A49:A50"/>
    <mergeCell ref="A51:A52"/>
    <mergeCell ref="A29:A30"/>
    <mergeCell ref="A31:A32"/>
    <mergeCell ref="A33:A34"/>
    <mergeCell ref="A39:A40"/>
    <mergeCell ref="I2:J2"/>
    <mergeCell ref="A63:A64"/>
    <mergeCell ref="A71:A72"/>
    <mergeCell ref="A55:A56"/>
    <mergeCell ref="A57:A58"/>
    <mergeCell ref="A59:A60"/>
    <mergeCell ref="A61:A62"/>
    <mergeCell ref="A15:A16"/>
    <mergeCell ref="A21:A22"/>
    <mergeCell ref="A23:A24"/>
    <mergeCell ref="A25:A26"/>
    <mergeCell ref="A53:A54"/>
    <mergeCell ref="A35:A36"/>
    <mergeCell ref="A37:A38"/>
    <mergeCell ref="A41:A42"/>
    <mergeCell ref="A45:A46"/>
  </mergeCells>
  <phoneticPr fontId="0" type="noConversion"/>
  <pageMargins left="0.75" right="0.5" top="0.5" bottom="0.25" header="0.5" footer="0.5"/>
  <pageSetup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Sheet2"/>
  <dimension ref="A1:P72"/>
  <sheetViews>
    <sheetView showGridLines="0" workbookViewId="0">
      <selection activeCell="H4" sqref="H4"/>
    </sheetView>
  </sheetViews>
  <sheetFormatPr defaultRowHeight="12.6"/>
  <cols>
    <col min="9" max="9" width="9.36328125" bestFit="1" customWidth="1"/>
    <col min="10" max="16" width="2.7265625" style="18" customWidth="1"/>
  </cols>
  <sheetData>
    <row r="1" spans="1:16" ht="17.399999999999999">
      <c r="A1" s="32" t="s">
        <v>44</v>
      </c>
      <c r="B1" s="31"/>
      <c r="C1" s="31"/>
      <c r="D1" s="31"/>
      <c r="E1" s="31"/>
      <c r="F1" s="33"/>
      <c r="G1" s="33"/>
      <c r="H1" s="31"/>
    </row>
    <row r="2" spans="1:16">
      <c r="J2" s="30" t="str">
        <f>prevMonthName&amp;" "&amp;YEAR(H10)</f>
        <v>August 2012</v>
      </c>
    </row>
    <row r="3" spans="1:16">
      <c r="B3" s="1" t="s">
        <v>0</v>
      </c>
      <c r="D3" s="1" t="s">
        <v>1</v>
      </c>
      <c r="E3" s="2"/>
      <c r="G3" s="3" t="s">
        <v>41</v>
      </c>
      <c r="H3" s="4">
        <v>10</v>
      </c>
      <c r="J3" s="19" t="s">
        <v>36</v>
      </c>
      <c r="K3" s="19" t="s">
        <v>27</v>
      </c>
      <c r="L3" s="19" t="s">
        <v>28</v>
      </c>
      <c r="M3" s="19" t="s">
        <v>29</v>
      </c>
      <c r="N3" s="19" t="s">
        <v>30</v>
      </c>
      <c r="O3" s="19" t="s">
        <v>31</v>
      </c>
      <c r="P3" s="19" t="s">
        <v>32</v>
      </c>
    </row>
    <row r="4" spans="1:16">
      <c r="B4" s="8">
        <f ca="1">TODAY()</f>
        <v>41191</v>
      </c>
      <c r="D4" s="7" t="s">
        <v>3</v>
      </c>
      <c r="G4" s="3" t="s">
        <v>33</v>
      </c>
      <c r="H4" s="4">
        <v>4</v>
      </c>
      <c r="J4" s="27" t="str">
        <f t="array" ref="J4:P9">IF(MONTH(prevMonth)&lt;&gt;MONTH(prevMonth-WEEKDAY(prevMonth)+(WeekNo-1)*7+WeekDay),"",DAY(prevMonth-WEEKDAY(prevMonth)+(WeekNo-1)*7+WeekDay))</f>
        <v/>
      </c>
      <c r="K4" s="27" t="str">
        <v/>
      </c>
      <c r="L4" s="27" t="str">
        <v/>
      </c>
      <c r="M4" s="27">
        <v>1</v>
      </c>
      <c r="N4" s="27">
        <v>2</v>
      </c>
      <c r="O4" s="27">
        <v>3</v>
      </c>
      <c r="P4" s="27">
        <v>4</v>
      </c>
    </row>
    <row r="5" spans="1:16">
      <c r="B5" s="10">
        <f ca="1">MONTH(TODAY())</f>
        <v>10</v>
      </c>
      <c r="D5" s="7" t="s">
        <v>5</v>
      </c>
      <c r="E5" s="5"/>
      <c r="G5" s="3" t="s">
        <v>2</v>
      </c>
      <c r="H5" s="4">
        <v>9</v>
      </c>
      <c r="J5" s="27">
        <v>5</v>
      </c>
      <c r="K5" s="27">
        <v>6</v>
      </c>
      <c r="L5" s="27">
        <v>7</v>
      </c>
      <c r="M5" s="27">
        <v>8</v>
      </c>
      <c r="N5" s="27">
        <v>9</v>
      </c>
      <c r="O5" s="27">
        <v>10</v>
      </c>
      <c r="P5" s="27">
        <v>11</v>
      </c>
    </row>
    <row r="6" spans="1:16">
      <c r="B6" s="10" t="str">
        <f ca="1">INDEX(monthNames,B5)</f>
        <v>October</v>
      </c>
      <c r="D6" s="7" t="s">
        <v>7</v>
      </c>
      <c r="E6" s="5"/>
      <c r="G6" s="3" t="s">
        <v>4</v>
      </c>
      <c r="H6" s="4">
        <v>2012</v>
      </c>
      <c r="J6" s="27">
        <v>12</v>
      </c>
      <c r="K6" s="27">
        <v>13</v>
      </c>
      <c r="L6" s="27">
        <v>14</v>
      </c>
      <c r="M6" s="27">
        <v>15</v>
      </c>
      <c r="N6" s="27">
        <v>16</v>
      </c>
      <c r="O6" s="27">
        <v>17</v>
      </c>
      <c r="P6" s="27">
        <v>18</v>
      </c>
    </row>
    <row r="7" spans="1:16">
      <c r="B7" s="10">
        <f ca="1">YEAR(TODAY())</f>
        <v>2012</v>
      </c>
      <c r="D7" s="7" t="s">
        <v>9</v>
      </c>
      <c r="E7" s="5"/>
      <c r="G7" s="20" t="s">
        <v>6</v>
      </c>
      <c r="H7" s="10" t="str">
        <f>INDEX(monthNames,month)</f>
        <v>September</v>
      </c>
      <c r="J7" s="27">
        <v>19</v>
      </c>
      <c r="K7" s="27">
        <v>20</v>
      </c>
      <c r="L7" s="27">
        <v>21</v>
      </c>
      <c r="M7" s="27">
        <v>22</v>
      </c>
      <c r="N7" s="27">
        <v>23</v>
      </c>
      <c r="O7" s="27">
        <v>24</v>
      </c>
      <c r="P7" s="27">
        <v>25</v>
      </c>
    </row>
    <row r="8" spans="1:16">
      <c r="D8" s="7" t="s">
        <v>11</v>
      </c>
      <c r="G8" s="20" t="s">
        <v>8</v>
      </c>
      <c r="H8" s="8">
        <f>DATE(year,month,1)</f>
        <v>41153</v>
      </c>
      <c r="J8" s="27">
        <v>26</v>
      </c>
      <c r="K8" s="27">
        <v>27</v>
      </c>
      <c r="L8" s="27">
        <v>28</v>
      </c>
      <c r="M8" s="27">
        <v>29</v>
      </c>
      <c r="N8" s="27">
        <v>30</v>
      </c>
      <c r="O8" s="27">
        <v>31</v>
      </c>
      <c r="P8" s="27" t="str">
        <v/>
      </c>
    </row>
    <row r="9" spans="1:16">
      <c r="B9" s="6"/>
      <c r="D9" s="7" t="s">
        <v>12</v>
      </c>
      <c r="G9" s="20" t="s">
        <v>10</v>
      </c>
      <c r="H9" s="10">
        <f>WEEKDAY(startDate)</f>
        <v>7</v>
      </c>
      <c r="J9" s="27" t="str">
        <v/>
      </c>
      <c r="K9" s="27" t="str">
        <v/>
      </c>
      <c r="L9" s="27" t="str">
        <v/>
      </c>
      <c r="M9" s="27" t="str">
        <v/>
      </c>
      <c r="N9" s="27" t="str">
        <v/>
      </c>
      <c r="O9" s="27" t="str">
        <v/>
      </c>
      <c r="P9" s="27" t="str">
        <v/>
      </c>
    </row>
    <row r="10" spans="1:16">
      <c r="D10" s="7" t="s">
        <v>13</v>
      </c>
      <c r="G10" s="20" t="s">
        <v>37</v>
      </c>
      <c r="H10" s="8">
        <f>DATE(YEAR(startDate-1),MONTH(startDate-1),1)</f>
        <v>41122</v>
      </c>
    </row>
    <row r="11" spans="1:16">
      <c r="D11" s="7" t="s">
        <v>14</v>
      </c>
      <c r="G11" s="20" t="s">
        <v>39</v>
      </c>
      <c r="H11" s="10" t="str">
        <f>INDEX(monthNames,MONTH(H10))</f>
        <v>August</v>
      </c>
      <c r="J11" s="30" t="str">
        <f>monthName&amp;" "&amp;year</f>
        <v>September 2012</v>
      </c>
    </row>
    <row r="12" spans="1:16">
      <c r="D12" s="7" t="s">
        <v>15</v>
      </c>
      <c r="G12" s="20" t="s">
        <v>38</v>
      </c>
      <c r="H12" s="8">
        <f>DATE(YEAR(startDate+32),MONTH(startDate+32),1)</f>
        <v>41183</v>
      </c>
      <c r="J12" s="19" t="s">
        <v>36</v>
      </c>
      <c r="K12" s="19" t="s">
        <v>27</v>
      </c>
      <c r="L12" s="19" t="s">
        <v>28</v>
      </c>
      <c r="M12" s="19" t="s">
        <v>29</v>
      </c>
      <c r="N12" s="19" t="s">
        <v>30</v>
      </c>
      <c r="O12" s="19" t="s">
        <v>31</v>
      </c>
      <c r="P12" s="19" t="s">
        <v>32</v>
      </c>
    </row>
    <row r="13" spans="1:16">
      <c r="D13" s="7" t="s">
        <v>16</v>
      </c>
      <c r="G13" s="20" t="s">
        <v>40</v>
      </c>
      <c r="H13" s="10" t="str">
        <f>INDEX(monthNames,MONTH(H12))</f>
        <v>October</v>
      </c>
      <c r="J13" s="28" t="str">
        <f t="array" ref="J13:P18">IF(MONTH(startDate)&lt;&gt;MONTH(startDate-startDayOfWeek+(WeekNo-1)*7+WeekDay),"",DAY(startDate-startDayOfWeek+(WeekNo-1)*7+WeekDay))</f>
        <v/>
      </c>
      <c r="K13" s="28" t="str">
        <v/>
      </c>
      <c r="L13" s="28" t="str">
        <v/>
      </c>
      <c r="M13" s="28" t="str">
        <v/>
      </c>
      <c r="N13" s="28" t="str">
        <v/>
      </c>
      <c r="O13" s="28" t="str">
        <v/>
      </c>
      <c r="P13" s="28">
        <v>1</v>
      </c>
    </row>
    <row r="14" spans="1:16">
      <c r="D14" s="7" t="s">
        <v>17</v>
      </c>
      <c r="J14" s="28">
        <v>2</v>
      </c>
      <c r="K14" s="28">
        <v>3</v>
      </c>
      <c r="L14" s="28">
        <v>4</v>
      </c>
      <c r="M14" s="28">
        <v>5</v>
      </c>
      <c r="N14" s="28">
        <v>6</v>
      </c>
      <c r="O14" s="28">
        <v>7</v>
      </c>
      <c r="P14" s="28">
        <v>8</v>
      </c>
    </row>
    <row r="15" spans="1:16">
      <c r="D15" s="7" t="s">
        <v>18</v>
      </c>
      <c r="J15" s="28">
        <v>9</v>
      </c>
      <c r="K15" s="28">
        <v>10</v>
      </c>
      <c r="L15" s="28">
        <v>11</v>
      </c>
      <c r="M15" s="28">
        <v>12</v>
      </c>
      <c r="N15" s="28">
        <v>13</v>
      </c>
      <c r="O15" s="28">
        <v>14</v>
      </c>
      <c r="P15" s="28">
        <v>15</v>
      </c>
    </row>
    <row r="16" spans="1:16">
      <c r="G16" s="20"/>
      <c r="H16" s="10"/>
      <c r="J16" s="28">
        <v>16</v>
      </c>
      <c r="K16" s="28">
        <v>17</v>
      </c>
      <c r="L16" s="28">
        <v>18</v>
      </c>
      <c r="M16" s="28">
        <v>19</v>
      </c>
      <c r="N16" s="28">
        <v>20</v>
      </c>
      <c r="O16" s="28">
        <v>21</v>
      </c>
      <c r="P16" s="28">
        <v>22</v>
      </c>
    </row>
    <row r="17" spans="1:16">
      <c r="G17" s="20"/>
      <c r="H17" s="10"/>
      <c r="J17" s="28">
        <v>23</v>
      </c>
      <c r="K17" s="28">
        <v>24</v>
      </c>
      <c r="L17" s="28">
        <v>25</v>
      </c>
      <c r="M17" s="28">
        <v>26</v>
      </c>
      <c r="N17" s="28">
        <v>27</v>
      </c>
      <c r="O17" s="28">
        <v>28</v>
      </c>
      <c r="P17" s="28">
        <v>29</v>
      </c>
    </row>
    <row r="18" spans="1:16">
      <c r="J18" s="28">
        <v>30</v>
      </c>
      <c r="K18" s="28" t="str">
        <v/>
      </c>
      <c r="L18" s="28" t="str">
        <v/>
      </c>
      <c r="M18" s="28" t="str">
        <v/>
      </c>
      <c r="N18" s="28" t="str">
        <v/>
      </c>
      <c r="O18" s="28" t="str">
        <v/>
      </c>
      <c r="P18" s="28" t="str">
        <v/>
      </c>
    </row>
    <row r="19" spans="1:16">
      <c r="A19" s="14" t="s">
        <v>49</v>
      </c>
      <c r="B19" s="15" t="s">
        <v>26</v>
      </c>
      <c r="C19" s="15" t="s">
        <v>20</v>
      </c>
      <c r="D19" s="15" t="s">
        <v>21</v>
      </c>
      <c r="E19" s="15" t="s">
        <v>22</v>
      </c>
      <c r="F19" s="15" t="s">
        <v>23</v>
      </c>
      <c r="G19" s="15" t="s">
        <v>24</v>
      </c>
      <c r="H19" s="15" t="s">
        <v>25</v>
      </c>
    </row>
    <row r="20" spans="1:16">
      <c r="B20" s="18">
        <v>1</v>
      </c>
      <c r="C20" s="18">
        <v>2</v>
      </c>
      <c r="D20" s="18">
        <v>3</v>
      </c>
      <c r="E20" s="18">
        <v>4</v>
      </c>
      <c r="F20" s="18">
        <v>5</v>
      </c>
      <c r="G20" s="18">
        <v>6</v>
      </c>
      <c r="H20" s="18">
        <v>7</v>
      </c>
      <c r="J20" s="30" t="str">
        <f>NextMonthName&amp;" "&amp;YEAR(H12)</f>
        <v>October 2012</v>
      </c>
    </row>
    <row r="21" spans="1:16">
      <c r="A21" s="9">
        <v>1</v>
      </c>
      <c r="B21" s="26">
        <f t="array" ref="B21:H27">startDate-startDayOfWeek+(WeekNo-1)*7+WeekDay</f>
        <v>41147</v>
      </c>
      <c r="C21" s="26">
        <v>41148</v>
      </c>
      <c r="D21" s="26">
        <v>41149</v>
      </c>
      <c r="E21" s="26">
        <v>41150</v>
      </c>
      <c r="F21" s="26">
        <v>41151</v>
      </c>
      <c r="G21" s="26">
        <v>41152</v>
      </c>
      <c r="H21" s="26">
        <v>41153</v>
      </c>
      <c r="J21" s="19" t="s">
        <v>36</v>
      </c>
      <c r="K21" s="19" t="s">
        <v>27</v>
      </c>
      <c r="L21" s="19" t="s">
        <v>28</v>
      </c>
      <c r="M21" s="19" t="s">
        <v>29</v>
      </c>
      <c r="N21" s="19" t="s">
        <v>30</v>
      </c>
      <c r="O21" s="19" t="s">
        <v>31</v>
      </c>
      <c r="P21" s="19" t="s">
        <v>32</v>
      </c>
    </row>
    <row r="22" spans="1:16">
      <c r="A22" s="9">
        <v>2</v>
      </c>
      <c r="B22" s="26">
        <v>41154</v>
      </c>
      <c r="C22" s="26">
        <v>41155</v>
      </c>
      <c r="D22" s="26">
        <v>41156</v>
      </c>
      <c r="E22" s="26">
        <v>41157</v>
      </c>
      <c r="F22" s="26">
        <v>41158</v>
      </c>
      <c r="G22" s="26">
        <v>41159</v>
      </c>
      <c r="H22" s="26">
        <v>41160</v>
      </c>
      <c r="J22" s="27" t="str">
        <f t="array" ref="J22:P27">IF(MONTH(nextMonth)&lt;&gt;MONTH(nextMonth-WEEKDAY(nextMonth)+(WeekNo-1)*7+WeekDay),"",DAY(nextMonth-WEEKDAY(nextMonth)+(WeekNo-1)*7+WeekDay))</f>
        <v/>
      </c>
      <c r="K22" s="27">
        <v>1</v>
      </c>
      <c r="L22" s="27">
        <v>2</v>
      </c>
      <c r="M22" s="27">
        <v>3</v>
      </c>
      <c r="N22" s="27">
        <v>4</v>
      </c>
      <c r="O22" s="27">
        <v>5</v>
      </c>
      <c r="P22" s="27">
        <v>6</v>
      </c>
    </row>
    <row r="23" spans="1:16">
      <c r="A23" s="9">
        <v>3</v>
      </c>
      <c r="B23" s="26">
        <v>41161</v>
      </c>
      <c r="C23" s="26">
        <v>41162</v>
      </c>
      <c r="D23" s="26">
        <v>41163</v>
      </c>
      <c r="E23" s="26">
        <v>41164</v>
      </c>
      <c r="F23" s="26">
        <v>41165</v>
      </c>
      <c r="G23" s="26">
        <v>41166</v>
      </c>
      <c r="H23" s="26">
        <v>41167</v>
      </c>
      <c r="J23" s="27">
        <v>7</v>
      </c>
      <c r="K23" s="27">
        <v>8</v>
      </c>
      <c r="L23" s="27">
        <v>9</v>
      </c>
      <c r="M23" s="27">
        <v>10</v>
      </c>
      <c r="N23" s="27">
        <v>11</v>
      </c>
      <c r="O23" s="27">
        <v>12</v>
      </c>
      <c r="P23" s="27">
        <v>13</v>
      </c>
    </row>
    <row r="24" spans="1:16">
      <c r="A24" s="9">
        <v>4</v>
      </c>
      <c r="B24" s="26">
        <v>41168</v>
      </c>
      <c r="C24" s="26">
        <v>41169</v>
      </c>
      <c r="D24" s="26">
        <v>41170</v>
      </c>
      <c r="E24" s="26">
        <v>41171</v>
      </c>
      <c r="F24" s="26">
        <v>41172</v>
      </c>
      <c r="G24" s="26">
        <v>41173</v>
      </c>
      <c r="H24" s="26">
        <v>41174</v>
      </c>
      <c r="J24" s="27">
        <v>14</v>
      </c>
      <c r="K24" s="27">
        <v>15</v>
      </c>
      <c r="L24" s="27">
        <v>16</v>
      </c>
      <c r="M24" s="27">
        <v>17</v>
      </c>
      <c r="N24" s="27">
        <v>18</v>
      </c>
      <c r="O24" s="27">
        <v>19</v>
      </c>
      <c r="P24" s="27">
        <v>20</v>
      </c>
    </row>
    <row r="25" spans="1:16">
      <c r="A25" s="9">
        <v>5</v>
      </c>
      <c r="B25" s="26">
        <v>41175</v>
      </c>
      <c r="C25" s="26">
        <v>41176</v>
      </c>
      <c r="D25" s="26">
        <v>41177</v>
      </c>
      <c r="E25" s="26">
        <v>41178</v>
      </c>
      <c r="F25" s="26">
        <v>41179</v>
      </c>
      <c r="G25" s="26">
        <v>41180</v>
      </c>
      <c r="H25" s="26">
        <v>41181</v>
      </c>
      <c r="J25" s="27">
        <v>21</v>
      </c>
      <c r="K25" s="27">
        <v>22</v>
      </c>
      <c r="L25" s="27">
        <v>23</v>
      </c>
      <c r="M25" s="27">
        <v>24</v>
      </c>
      <c r="N25" s="27">
        <v>25</v>
      </c>
      <c r="O25" s="27">
        <v>26</v>
      </c>
      <c r="P25" s="27">
        <v>27</v>
      </c>
    </row>
    <row r="26" spans="1:16">
      <c r="A26" s="9">
        <v>6</v>
      </c>
      <c r="B26" s="26">
        <v>41182</v>
      </c>
      <c r="C26" s="26">
        <v>41183</v>
      </c>
      <c r="D26" s="26">
        <v>41184</v>
      </c>
      <c r="E26" s="26">
        <v>41185</v>
      </c>
      <c r="F26" s="26">
        <v>41186</v>
      </c>
      <c r="G26" s="26">
        <v>41187</v>
      </c>
      <c r="H26" s="26">
        <v>41188</v>
      </c>
      <c r="J26" s="27">
        <v>28</v>
      </c>
      <c r="K26" s="27">
        <v>29</v>
      </c>
      <c r="L26" s="27">
        <v>30</v>
      </c>
      <c r="M26" s="27">
        <v>31</v>
      </c>
      <c r="N26" s="27" t="str">
        <v/>
      </c>
      <c r="O26" s="27" t="str">
        <v/>
      </c>
      <c r="P26" s="27" t="str">
        <v/>
      </c>
    </row>
    <row r="27" spans="1:16">
      <c r="A27" s="9">
        <v>7</v>
      </c>
      <c r="B27" s="26">
        <v>41189</v>
      </c>
      <c r="C27" s="26">
        <v>41190</v>
      </c>
      <c r="D27" s="26">
        <v>41191</v>
      </c>
      <c r="E27" s="26">
        <v>41192</v>
      </c>
      <c r="F27" s="26">
        <v>41193</v>
      </c>
      <c r="G27" s="26">
        <v>41194</v>
      </c>
      <c r="H27" s="26">
        <v>41195</v>
      </c>
      <c r="J27" s="27" t="str">
        <v/>
      </c>
      <c r="K27" s="27" t="str">
        <v/>
      </c>
      <c r="L27" s="27" t="str">
        <v/>
      </c>
      <c r="M27" s="27" t="str">
        <v/>
      </c>
      <c r="N27" s="27" t="str">
        <v/>
      </c>
      <c r="O27" s="27" t="str">
        <v/>
      </c>
      <c r="P27" s="27" t="str">
        <v/>
      </c>
    </row>
    <row r="30" spans="1:16">
      <c r="A30" s="23" t="s">
        <v>46</v>
      </c>
      <c r="B30" s="14" t="s">
        <v>43</v>
      </c>
      <c r="C30" s="14" t="s">
        <v>47</v>
      </c>
    </row>
    <row r="31" spans="1:16">
      <c r="A31" s="21">
        <f>12</f>
        <v>12</v>
      </c>
      <c r="B31" s="9">
        <v>12</v>
      </c>
      <c r="C31" s="9" t="str">
        <f>IF(HOUR(A31)&gt;=12,"PM","am")</f>
        <v>am</v>
      </c>
    </row>
    <row r="32" spans="1:16">
      <c r="A32" s="21">
        <f>A31+1/24</f>
        <v>12.041666666666666</v>
      </c>
      <c r="B32" s="9">
        <v>1</v>
      </c>
      <c r="C32" s="9" t="str">
        <f t="shared" ref="C32:C54" si="0">IF(HOUR(A32)&gt;=12,"PM","am")</f>
        <v>am</v>
      </c>
    </row>
    <row r="33" spans="1:3">
      <c r="A33" s="21">
        <f t="shared" ref="A33:A72" si="1">A32+1/24</f>
        <v>12.083333333333332</v>
      </c>
      <c r="B33" s="9">
        <v>2</v>
      </c>
      <c r="C33" s="9" t="str">
        <f t="shared" si="0"/>
        <v>am</v>
      </c>
    </row>
    <row r="34" spans="1:3">
      <c r="A34" s="21">
        <f t="shared" si="1"/>
        <v>12.124999999999998</v>
      </c>
      <c r="B34" s="9">
        <v>3</v>
      </c>
      <c r="C34" s="9" t="str">
        <f t="shared" si="0"/>
        <v>am</v>
      </c>
    </row>
    <row r="35" spans="1:3">
      <c r="A35" s="21">
        <f t="shared" si="1"/>
        <v>12.166666666666664</v>
      </c>
      <c r="B35" s="9">
        <v>4</v>
      </c>
      <c r="C35" s="9" t="str">
        <f t="shared" si="0"/>
        <v>am</v>
      </c>
    </row>
    <row r="36" spans="1:3">
      <c r="A36" s="21">
        <f t="shared" si="1"/>
        <v>12.20833333333333</v>
      </c>
      <c r="B36" s="9">
        <v>5</v>
      </c>
      <c r="C36" s="9" t="str">
        <f t="shared" si="0"/>
        <v>am</v>
      </c>
    </row>
    <row r="37" spans="1:3">
      <c r="A37" s="21">
        <f t="shared" si="1"/>
        <v>12.249999999999996</v>
      </c>
      <c r="B37" s="9">
        <v>6</v>
      </c>
      <c r="C37" s="9" t="str">
        <f t="shared" si="0"/>
        <v>am</v>
      </c>
    </row>
    <row r="38" spans="1:3">
      <c r="A38" s="21">
        <f t="shared" si="1"/>
        <v>12.291666666666663</v>
      </c>
      <c r="B38" s="9">
        <v>7</v>
      </c>
      <c r="C38" s="9" t="str">
        <f t="shared" si="0"/>
        <v>am</v>
      </c>
    </row>
    <row r="39" spans="1:3">
      <c r="A39" s="21">
        <f t="shared" si="1"/>
        <v>12.333333333333329</v>
      </c>
      <c r="B39" s="9">
        <v>8</v>
      </c>
      <c r="C39" s="9" t="str">
        <f t="shared" si="0"/>
        <v>am</v>
      </c>
    </row>
    <row r="40" spans="1:3">
      <c r="A40" s="21">
        <f t="shared" si="1"/>
        <v>12.374999999999995</v>
      </c>
      <c r="B40" s="9">
        <v>9</v>
      </c>
      <c r="C40" s="9" t="str">
        <f t="shared" si="0"/>
        <v>am</v>
      </c>
    </row>
    <row r="41" spans="1:3">
      <c r="A41" s="21">
        <f t="shared" si="1"/>
        <v>12.416666666666661</v>
      </c>
      <c r="B41" s="9">
        <v>10</v>
      </c>
      <c r="C41" s="9" t="str">
        <f t="shared" si="0"/>
        <v>am</v>
      </c>
    </row>
    <row r="42" spans="1:3">
      <c r="A42" s="21">
        <f t="shared" si="1"/>
        <v>12.458333333333327</v>
      </c>
      <c r="B42" s="9">
        <v>11</v>
      </c>
      <c r="C42" s="9" t="str">
        <f t="shared" si="0"/>
        <v>am</v>
      </c>
    </row>
    <row r="43" spans="1:3">
      <c r="A43" s="21">
        <f t="shared" si="1"/>
        <v>12.499999999999993</v>
      </c>
      <c r="B43" s="9">
        <v>12</v>
      </c>
      <c r="C43" s="9" t="str">
        <f t="shared" si="0"/>
        <v>PM</v>
      </c>
    </row>
    <row r="44" spans="1:3">
      <c r="A44" s="21">
        <f t="shared" si="1"/>
        <v>12.541666666666659</v>
      </c>
      <c r="B44" s="9">
        <v>1</v>
      </c>
      <c r="C44" s="9" t="str">
        <f t="shared" si="0"/>
        <v>PM</v>
      </c>
    </row>
    <row r="45" spans="1:3">
      <c r="A45" s="21">
        <f t="shared" si="1"/>
        <v>12.583333333333325</v>
      </c>
      <c r="B45" s="9">
        <v>2</v>
      </c>
      <c r="C45" s="9" t="str">
        <f t="shared" si="0"/>
        <v>PM</v>
      </c>
    </row>
    <row r="46" spans="1:3">
      <c r="A46" s="21">
        <f t="shared" si="1"/>
        <v>12.624999999999991</v>
      </c>
      <c r="B46" s="9">
        <v>3</v>
      </c>
      <c r="C46" s="9" t="str">
        <f t="shared" si="0"/>
        <v>PM</v>
      </c>
    </row>
    <row r="47" spans="1:3">
      <c r="A47" s="21">
        <f t="shared" si="1"/>
        <v>12.666666666666657</v>
      </c>
      <c r="B47" s="9">
        <v>4</v>
      </c>
      <c r="C47" s="9" t="str">
        <f t="shared" si="0"/>
        <v>PM</v>
      </c>
    </row>
    <row r="48" spans="1:3">
      <c r="A48" s="21">
        <f t="shared" si="1"/>
        <v>12.708333333333323</v>
      </c>
      <c r="B48" s="9">
        <v>5</v>
      </c>
      <c r="C48" s="9" t="str">
        <f t="shared" si="0"/>
        <v>PM</v>
      </c>
    </row>
    <row r="49" spans="1:8">
      <c r="A49" s="21">
        <f t="shared" si="1"/>
        <v>12.749999999999989</v>
      </c>
      <c r="B49" s="9">
        <v>6</v>
      </c>
      <c r="C49" s="9" t="str">
        <f t="shared" si="0"/>
        <v>PM</v>
      </c>
    </row>
    <row r="50" spans="1:8">
      <c r="A50" s="21">
        <f t="shared" si="1"/>
        <v>12.791666666666655</v>
      </c>
      <c r="B50" s="9">
        <v>7</v>
      </c>
      <c r="C50" s="9" t="str">
        <f t="shared" si="0"/>
        <v>PM</v>
      </c>
    </row>
    <row r="51" spans="1:8">
      <c r="A51" s="21">
        <f t="shared" si="1"/>
        <v>12.833333333333321</v>
      </c>
      <c r="B51" s="9">
        <v>8</v>
      </c>
      <c r="C51" s="9" t="str">
        <f t="shared" si="0"/>
        <v>PM</v>
      </c>
    </row>
    <row r="52" spans="1:8">
      <c r="A52" s="21">
        <f t="shared" si="1"/>
        <v>12.874999999999988</v>
      </c>
      <c r="B52" s="9">
        <v>9</v>
      </c>
      <c r="C52" s="9" t="str">
        <f t="shared" si="0"/>
        <v>PM</v>
      </c>
    </row>
    <row r="53" spans="1:8">
      <c r="A53" s="21">
        <f t="shared" si="1"/>
        <v>12.916666666666654</v>
      </c>
      <c r="B53" s="9">
        <v>10</v>
      </c>
      <c r="C53" s="9" t="str">
        <f t="shared" si="0"/>
        <v>PM</v>
      </c>
    </row>
    <row r="54" spans="1:8">
      <c r="A54" s="21">
        <f t="shared" si="1"/>
        <v>12.95833333333332</v>
      </c>
      <c r="B54" s="9">
        <v>11</v>
      </c>
      <c r="C54" s="9" t="str">
        <f t="shared" si="0"/>
        <v>PM</v>
      </c>
    </row>
    <row r="55" spans="1:8">
      <c r="A55" s="21">
        <f t="shared" si="1"/>
        <v>12.999999999999986</v>
      </c>
      <c r="B55" s="9">
        <v>12</v>
      </c>
      <c r="C55" s="9" t="str">
        <f>IF(HOUR(A55)&gt;=12,"PM","am")</f>
        <v>am</v>
      </c>
    </row>
    <row r="56" spans="1:8">
      <c r="A56" s="21">
        <f t="shared" si="1"/>
        <v>13.041666666666652</v>
      </c>
      <c r="B56" s="9">
        <v>1</v>
      </c>
      <c r="C56" s="9" t="str">
        <f t="shared" ref="C56:C72" si="2">IF(HOUR(A56)&gt;=12,"PM","am")</f>
        <v>am</v>
      </c>
    </row>
    <row r="57" spans="1:8">
      <c r="A57" s="21">
        <f t="shared" si="1"/>
        <v>13.083333333333318</v>
      </c>
      <c r="B57" s="9">
        <v>2</v>
      </c>
      <c r="C57" s="9" t="str">
        <f t="shared" si="2"/>
        <v>am</v>
      </c>
    </row>
    <row r="58" spans="1:8">
      <c r="A58" s="21">
        <f t="shared" si="1"/>
        <v>13.124999999999984</v>
      </c>
      <c r="B58" s="9">
        <v>3</v>
      </c>
      <c r="C58" s="9" t="str">
        <f t="shared" si="2"/>
        <v>am</v>
      </c>
    </row>
    <row r="59" spans="1:8">
      <c r="A59" s="21">
        <f t="shared" si="1"/>
        <v>13.16666666666665</v>
      </c>
      <c r="B59" s="9">
        <v>4</v>
      </c>
      <c r="C59" s="9" t="str">
        <f t="shared" si="2"/>
        <v>am</v>
      </c>
    </row>
    <row r="60" spans="1:8">
      <c r="A60" s="21">
        <f t="shared" si="1"/>
        <v>13.208333333333316</v>
      </c>
      <c r="B60" s="9">
        <v>5</v>
      </c>
      <c r="C60" s="9" t="str">
        <f t="shared" si="2"/>
        <v>am</v>
      </c>
    </row>
    <row r="61" spans="1:8">
      <c r="A61" s="21">
        <f t="shared" si="1"/>
        <v>13.249999999999982</v>
      </c>
      <c r="B61" s="9">
        <v>6</v>
      </c>
      <c r="C61" s="9" t="str">
        <f t="shared" si="2"/>
        <v>am</v>
      </c>
    </row>
    <row r="62" spans="1:8">
      <c r="A62" s="21">
        <f t="shared" si="1"/>
        <v>13.291666666666648</v>
      </c>
      <c r="B62" s="9">
        <v>7</v>
      </c>
      <c r="C62" s="9" t="str">
        <f t="shared" si="2"/>
        <v>am</v>
      </c>
    </row>
    <row r="63" spans="1:8">
      <c r="A63" s="21">
        <f t="shared" si="1"/>
        <v>13.333333333333314</v>
      </c>
      <c r="B63" s="9">
        <v>8</v>
      </c>
      <c r="C63" s="9" t="str">
        <f t="shared" si="2"/>
        <v>am</v>
      </c>
      <c r="H63" s="25"/>
    </row>
    <row r="64" spans="1:8">
      <c r="A64" s="21">
        <f t="shared" si="1"/>
        <v>13.37499999999998</v>
      </c>
      <c r="B64" s="9">
        <v>9</v>
      </c>
      <c r="C64" s="9" t="str">
        <f t="shared" si="2"/>
        <v>am</v>
      </c>
    </row>
    <row r="65" spans="1:3">
      <c r="A65" s="21">
        <f t="shared" si="1"/>
        <v>13.416666666666647</v>
      </c>
      <c r="B65" s="9">
        <v>10</v>
      </c>
      <c r="C65" s="9" t="str">
        <f t="shared" si="2"/>
        <v>am</v>
      </c>
    </row>
    <row r="66" spans="1:3">
      <c r="A66" s="21">
        <f t="shared" si="1"/>
        <v>13.458333333333313</v>
      </c>
      <c r="B66" s="9">
        <v>11</v>
      </c>
      <c r="C66" s="9" t="str">
        <f t="shared" si="2"/>
        <v>am</v>
      </c>
    </row>
    <row r="67" spans="1:3">
      <c r="A67" s="21">
        <f t="shared" si="1"/>
        <v>13.499999999999979</v>
      </c>
      <c r="B67" s="9">
        <v>12</v>
      </c>
      <c r="C67" s="9" t="str">
        <f t="shared" si="2"/>
        <v>PM</v>
      </c>
    </row>
    <row r="68" spans="1:3">
      <c r="A68" s="21">
        <f t="shared" si="1"/>
        <v>13.541666666666645</v>
      </c>
      <c r="B68" s="9">
        <v>1</v>
      </c>
      <c r="C68" s="9" t="str">
        <f t="shared" si="2"/>
        <v>PM</v>
      </c>
    </row>
    <row r="69" spans="1:3">
      <c r="A69" s="21">
        <f t="shared" si="1"/>
        <v>13.583333333333311</v>
      </c>
      <c r="B69" s="9">
        <v>2</v>
      </c>
      <c r="C69" s="9" t="str">
        <f t="shared" si="2"/>
        <v>PM</v>
      </c>
    </row>
    <row r="70" spans="1:3">
      <c r="A70" s="21">
        <f t="shared" si="1"/>
        <v>13.624999999999977</v>
      </c>
      <c r="B70" s="9">
        <v>3</v>
      </c>
      <c r="C70" s="9" t="str">
        <f t="shared" si="2"/>
        <v>PM</v>
      </c>
    </row>
    <row r="71" spans="1:3">
      <c r="A71" s="21">
        <f t="shared" si="1"/>
        <v>13.666666666666643</v>
      </c>
      <c r="B71" s="9">
        <v>4</v>
      </c>
      <c r="C71" s="9" t="str">
        <f t="shared" si="2"/>
        <v>PM</v>
      </c>
    </row>
    <row r="72" spans="1:3">
      <c r="A72" s="21">
        <f t="shared" si="1"/>
        <v>13.708333333333309</v>
      </c>
      <c r="B72" s="9">
        <v>5</v>
      </c>
      <c r="C72" s="9" t="str">
        <f t="shared" si="2"/>
        <v>PM</v>
      </c>
    </row>
  </sheetData>
  <phoneticPr fontId="0" type="noConversion"/>
  <conditionalFormatting sqref="J13:P13">
    <cfRule type="expression" dxfId="5" priority="1" stopIfTrue="1">
      <formula>NOT(week=1)</formula>
    </cfRule>
  </conditionalFormatting>
  <conditionalFormatting sqref="J15:P15">
    <cfRule type="expression" dxfId="4" priority="2" stopIfTrue="1">
      <formula>NOT(OR(week=2,week=3))</formula>
    </cfRule>
  </conditionalFormatting>
  <conditionalFormatting sqref="J16:P16">
    <cfRule type="expression" dxfId="3" priority="3" stopIfTrue="1">
      <formula>NOT(OR(week=3,week=4))</formula>
    </cfRule>
  </conditionalFormatting>
  <conditionalFormatting sqref="J17:P17">
    <cfRule type="expression" dxfId="2" priority="4" stopIfTrue="1">
      <formula>NOT(OR(week=4,week=5))</formula>
    </cfRule>
  </conditionalFormatting>
  <conditionalFormatting sqref="J14:P14">
    <cfRule type="expression" dxfId="1" priority="5" stopIfTrue="1">
      <formula>NOT(OR(week=1,week=2))</formula>
    </cfRule>
  </conditionalFormatting>
  <conditionalFormatting sqref="J18:P18">
    <cfRule type="expression" dxfId="0" priority="6" stopIfTrue="1">
      <formula>NOT(OR(week=5,week=6))</formula>
    </cfRule>
  </conditionalFormatting>
  <pageMargins left="0.75" right="0.75" top="1" bottom="1" header="0.5" footer="0.5"/>
  <pageSetup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0025E2B4-1BDB-4D5F-A186-CDD51ACC756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22</vt:i4>
      </vt:variant>
    </vt:vector>
  </HeadingPairs>
  <TitlesOfParts>
    <vt:vector size="24" baseType="lpstr">
      <vt:lpstr>Wk 1-2</vt:lpstr>
      <vt:lpstr>Formulas</vt:lpstr>
      <vt:lpstr>ampm</vt:lpstr>
      <vt:lpstr>Hours</vt:lpstr>
      <vt:lpstr>month</vt:lpstr>
      <vt:lpstr>monthName</vt:lpstr>
      <vt:lpstr>monthNames</vt:lpstr>
      <vt:lpstr>nextEndDay</vt:lpstr>
      <vt:lpstr>nextMonth</vt:lpstr>
      <vt:lpstr>NextMonthName</vt:lpstr>
      <vt:lpstr>prevMonth</vt:lpstr>
      <vt:lpstr>prevMonthName</vt:lpstr>
      <vt:lpstr>'Wk 1-2'!Print_Area</vt:lpstr>
      <vt:lpstr>Start_Times</vt:lpstr>
      <vt:lpstr>startDate</vt:lpstr>
      <vt:lpstr>startDayOfWeek</vt:lpstr>
      <vt:lpstr>thisMonth</vt:lpstr>
      <vt:lpstr>thisMonthName</vt:lpstr>
      <vt:lpstr>thisYear</vt:lpstr>
      <vt:lpstr>time</vt:lpstr>
      <vt:lpstr>week</vt:lpstr>
      <vt:lpstr>WeekDay</vt:lpstr>
      <vt:lpstr>WeekNo</vt:lpstr>
      <vt:lpstr>year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Bootcamp Tulsa</dc:creator>
  <cp:lastModifiedBy>Bootcamp Tulsa</cp:lastModifiedBy>
  <cp:lastPrinted>2011-05-09T19:04:02Z</cp:lastPrinted>
  <dcterms:created xsi:type="dcterms:W3CDTF">2011-04-28T14:50:00Z</dcterms:created>
  <dcterms:modified xsi:type="dcterms:W3CDTF">2012-10-09T14:35:13Z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TC019098759991</vt:lpwstr>
  </property>
</Properties>
</file>